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Obec\Documents\ROZPOČET\2019\"/>
    </mc:Choice>
  </mc:AlternateContent>
  <xr:revisionPtr revIDLastSave="0" documentId="13_ncr:1_{A839378F-15F0-402C-8AAE-F80519791407}" xr6:coauthVersionLast="45" xr6:coauthVersionMax="45" xr10:uidLastSave="{00000000-0000-0000-0000-000000000000}"/>
  <bookViews>
    <workbookView xWindow="-120" yWindow="-120" windowWidth="29040" windowHeight="15840" tabRatio="830" xr2:uid="{00000000-000D-0000-FFFF-FFFF00000000}"/>
  </bookViews>
  <sheets>
    <sheet name="príjem" sheetId="2" r:id="rId1"/>
    <sheet name="výdaj" sheetId="1" r:id="rId2"/>
    <sheet name="sumár" sheetId="13" state="hidden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81" i="1" l="1"/>
  <c r="H195" i="1"/>
  <c r="H187" i="1"/>
  <c r="H186" i="1"/>
  <c r="H148" i="1"/>
  <c r="H147" i="1" s="1"/>
  <c r="H48" i="1"/>
  <c r="G6" i="2" l="1"/>
  <c r="H309" i="1"/>
  <c r="H308" i="1"/>
  <c r="H303" i="1"/>
  <c r="H305" i="1" s="1"/>
  <c r="H297" i="1"/>
  <c r="H270" i="1"/>
  <c r="H262" i="1"/>
  <c r="H256" i="1"/>
  <c r="H253" i="1"/>
  <c r="H250" i="1"/>
  <c r="H247" i="1"/>
  <c r="H237" i="1"/>
  <c r="H233" i="1"/>
  <c r="H285" i="1" s="1"/>
  <c r="H219" i="1"/>
  <c r="H207" i="1"/>
  <c r="H206" i="1" s="1"/>
  <c r="H192" i="1"/>
  <c r="H181" i="1"/>
  <c r="H180" i="1" s="1"/>
  <c r="H178" i="1"/>
  <c r="H177" i="1"/>
  <c r="H172" i="1"/>
  <c r="H167" i="1"/>
  <c r="H166" i="1" s="1"/>
  <c r="H157" i="1"/>
  <c r="H154" i="1"/>
  <c r="H153" i="1"/>
  <c r="H142" i="1"/>
  <c r="H140" i="1"/>
  <c r="H135" i="1"/>
  <c r="H134" i="1" s="1"/>
  <c r="H130" i="1"/>
  <c r="H128" i="1"/>
  <c r="H123" i="1"/>
  <c r="H122" i="1"/>
  <c r="H116" i="1"/>
  <c r="H114" i="1" s="1"/>
  <c r="H109" i="1"/>
  <c r="H102" i="1"/>
  <c r="H101" i="1"/>
  <c r="H99" i="1"/>
  <c r="H95" i="1"/>
  <c r="H75" i="1"/>
  <c r="H72" i="1" s="1"/>
  <c r="H67" i="1"/>
  <c r="H41" i="1"/>
  <c r="H35" i="1"/>
  <c r="H29" i="1"/>
  <c r="H24" i="1"/>
  <c r="H22" i="1"/>
  <c r="H12" i="1"/>
  <c r="H7" i="1"/>
  <c r="F48" i="1"/>
  <c r="G28" i="2"/>
  <c r="G76" i="2"/>
  <c r="G75" i="2"/>
  <c r="G71" i="2"/>
  <c r="G63" i="2"/>
  <c r="G34" i="2"/>
  <c r="G26" i="2"/>
  <c r="G20" i="2"/>
  <c r="G17" i="2"/>
  <c r="G9" i="2"/>
  <c r="G6" i="1"/>
  <c r="G48" i="2" l="1"/>
  <c r="G74" i="2" s="1"/>
  <c r="G77" i="2" s="1"/>
  <c r="H216" i="1"/>
  <c r="H307" i="1" s="1"/>
  <c r="H311" i="1" s="1"/>
  <c r="H312" i="1" s="1"/>
  <c r="H21" i="1"/>
  <c r="H6" i="1" s="1"/>
  <c r="D219" i="1"/>
  <c r="F29" i="1" l="1"/>
  <c r="F123" i="1" l="1"/>
  <c r="F116" i="1"/>
  <c r="F303" i="1" l="1"/>
  <c r="F305" i="1" s="1"/>
  <c r="E71" i="2"/>
  <c r="E76" i="2" s="1"/>
  <c r="F297" i="1"/>
  <c r="F309" i="1" s="1"/>
  <c r="F270" i="1"/>
  <c r="F262" i="1"/>
  <c r="F256" i="1"/>
  <c r="F253" i="1"/>
  <c r="F250" i="1"/>
  <c r="F247" i="1"/>
  <c r="F237" i="1"/>
  <c r="F233" i="1"/>
  <c r="F219" i="1"/>
  <c r="F67" i="1"/>
  <c r="F114" i="1"/>
  <c r="F207" i="1"/>
  <c r="F206" i="1" s="1"/>
  <c r="F195" i="1"/>
  <c r="F192" i="1"/>
  <c r="F187" i="1"/>
  <c r="F181" i="1"/>
  <c r="F180" i="1" s="1"/>
  <c r="F178" i="1"/>
  <c r="F177" i="1" s="1"/>
  <c r="F172" i="1"/>
  <c r="F167" i="1"/>
  <c r="F166" i="1" s="1"/>
  <c r="F157" i="1"/>
  <c r="F154" i="1"/>
  <c r="F153" i="1"/>
  <c r="F148" i="1"/>
  <c r="F147" i="1" s="1"/>
  <c r="F142" i="1"/>
  <c r="F140" i="1" s="1"/>
  <c r="F135" i="1"/>
  <c r="F134" i="1" s="1"/>
  <c r="F130" i="1"/>
  <c r="F128" i="1" s="1"/>
  <c r="F122" i="1"/>
  <c r="F109" i="1"/>
  <c r="F102" i="1"/>
  <c r="F101" i="1" s="1"/>
  <c r="F99" i="1"/>
  <c r="F95" i="1"/>
  <c r="F81" i="1"/>
  <c r="F75" i="1"/>
  <c r="F72" i="1" s="1"/>
  <c r="F41" i="1"/>
  <c r="F35" i="1"/>
  <c r="F24" i="1"/>
  <c r="F22" i="1"/>
  <c r="F12" i="1"/>
  <c r="F7" i="1"/>
  <c r="F186" i="1" l="1"/>
  <c r="F285" i="1"/>
  <c r="F308" i="1" s="1"/>
  <c r="F21" i="1"/>
  <c r="F6" i="1" s="1"/>
  <c r="F216" i="1" s="1"/>
  <c r="F307" i="1" s="1"/>
  <c r="F311" i="1" l="1"/>
  <c r="F312" i="1" s="1"/>
  <c r="E63" i="2"/>
  <c r="E75" i="2" s="1"/>
  <c r="E34" i="2"/>
  <c r="E28" i="2"/>
  <c r="E26" i="2"/>
  <c r="E20" i="2"/>
  <c r="E17" i="2"/>
  <c r="E9" i="2"/>
  <c r="E6" i="2"/>
  <c r="E48" i="2" l="1"/>
  <c r="E74" i="2" s="1"/>
  <c r="E77" i="2" s="1"/>
  <c r="E6" i="1"/>
  <c r="D207" i="1" l="1"/>
  <c r="D206" i="1" s="1"/>
  <c r="D305" i="1" l="1"/>
  <c r="D297" i="1"/>
  <c r="D309" i="1" s="1"/>
  <c r="D270" i="1"/>
  <c r="D262" i="1"/>
  <c r="D256" i="1"/>
  <c r="D253" i="1"/>
  <c r="D250" i="1"/>
  <c r="D247" i="1"/>
  <c r="D237" i="1"/>
  <c r="D233" i="1"/>
  <c r="D195" i="1"/>
  <c r="D81" i="1"/>
  <c r="D192" i="1"/>
  <c r="D187" i="1"/>
  <c r="D181" i="1"/>
  <c r="D180" i="1" s="1"/>
  <c r="D178" i="1"/>
  <c r="D177" i="1" s="1"/>
  <c r="D172" i="1"/>
  <c r="D167" i="1"/>
  <c r="D166" i="1" s="1"/>
  <c r="D157" i="1"/>
  <c r="D154" i="1"/>
  <c r="D153" i="1" s="1"/>
  <c r="D148" i="1"/>
  <c r="D147" i="1" s="1"/>
  <c r="D142" i="1"/>
  <c r="D140" i="1" s="1"/>
  <c r="D135" i="1"/>
  <c r="D134" i="1" s="1"/>
  <c r="D130" i="1"/>
  <c r="D128" i="1" s="1"/>
  <c r="D123" i="1"/>
  <c r="D122" i="1" s="1"/>
  <c r="D116" i="1"/>
  <c r="D114" i="1" s="1"/>
  <c r="D109" i="1"/>
  <c r="D102" i="1"/>
  <c r="D101" i="1" s="1"/>
  <c r="D99" i="1"/>
  <c r="D95" i="1"/>
  <c r="D75" i="1"/>
  <c r="D72" i="1" s="1"/>
  <c r="D67" i="1"/>
  <c r="D48" i="1"/>
  <c r="D41" i="1"/>
  <c r="D35" i="1"/>
  <c r="D29" i="1"/>
  <c r="D24" i="1"/>
  <c r="D22" i="1"/>
  <c r="D12" i="1"/>
  <c r="D7" i="1"/>
  <c r="C71" i="2"/>
  <c r="C76" i="2" s="1"/>
  <c r="C63" i="2"/>
  <c r="C75" i="2" s="1"/>
  <c r="C34" i="2"/>
  <c r="C28" i="2"/>
  <c r="C26" i="2"/>
  <c r="C20" i="2"/>
  <c r="C17" i="2"/>
  <c r="C9" i="2"/>
  <c r="C6" i="2"/>
  <c r="C48" i="2" l="1"/>
  <c r="C74" i="2" s="1"/>
  <c r="C77" i="2" s="1"/>
  <c r="D186" i="1"/>
  <c r="D285" i="1"/>
  <c r="D308" i="1" s="1"/>
  <c r="D21" i="1"/>
  <c r="D6" i="1" s="1"/>
  <c r="D216" i="1" s="1"/>
  <c r="D307" i="1" s="1"/>
  <c r="D311" i="1" l="1"/>
  <c r="D312" i="1" s="1"/>
</calcChain>
</file>

<file path=xl/sharedStrings.xml><?xml version="1.0" encoding="utf-8"?>
<sst xmlns="http://schemas.openxmlformats.org/spreadsheetml/2006/main" count="403" uniqueCount="314">
  <si>
    <t>Bežné výdavky</t>
  </si>
  <si>
    <t>v Eur</t>
  </si>
  <si>
    <t>01.1.1 Výdavky verejnej správy</t>
  </si>
  <si>
    <t>Mzdy, platy, sl.príjmy a ost.osobné vyrovnania</t>
  </si>
  <si>
    <t>Tarifný plat, osob. plat, základný plat</t>
  </si>
  <si>
    <t>Príplatky</t>
  </si>
  <si>
    <t>Odmeny</t>
  </si>
  <si>
    <t xml:space="preserve">Doplatok k platu </t>
  </si>
  <si>
    <t>Poistné a príspevok do poisťovní</t>
  </si>
  <si>
    <t>Poistné do Všeobecnej zdravotnej poisťovne</t>
  </si>
  <si>
    <t>Poistné do ostatných zdravotných poisťovní</t>
  </si>
  <si>
    <t>625 001</t>
  </si>
  <si>
    <t>Na nemocenské poistenie</t>
  </si>
  <si>
    <t>625 002</t>
  </si>
  <si>
    <t>Na starobné poistenie</t>
  </si>
  <si>
    <t>Na úrazové poistenie</t>
  </si>
  <si>
    <t>Na invalidné poistenie</t>
  </si>
  <si>
    <t>Na poistenie v nezamestnanosti</t>
  </si>
  <si>
    <t>Na poistenie do rezervného fondu solidarity</t>
  </si>
  <si>
    <t>Tovary a služby</t>
  </si>
  <si>
    <t>z toho</t>
  </si>
  <si>
    <t>Cestovné náhrady</t>
  </si>
  <si>
    <t>631 001</t>
  </si>
  <si>
    <t>Tuzemské</t>
  </si>
  <si>
    <t>Energie, voda a telef.náklady</t>
  </si>
  <si>
    <t>Energie</t>
  </si>
  <si>
    <t>Vodné, stočné</t>
  </si>
  <si>
    <t>Poštovné služby a telekomunikačné služby</t>
  </si>
  <si>
    <t xml:space="preserve">Materiál </t>
  </si>
  <si>
    <t>Všeobecný materiál</t>
  </si>
  <si>
    <t>Špeciálny materiál</t>
  </si>
  <si>
    <t>Knihy, časopisy, noviny, učebnice, uč. pomôcky.....</t>
  </si>
  <si>
    <t>Softvér a licencie</t>
  </si>
  <si>
    <t>Reprezentačné</t>
  </si>
  <si>
    <t>Dopravné</t>
  </si>
  <si>
    <t>634 001</t>
  </si>
  <si>
    <t>Palivo, mazivá, oleje, špeciálne kvapaliny</t>
  </si>
  <si>
    <t>Servis, údržba, opravy a výdavky s tým spojené</t>
  </si>
  <si>
    <t>Poistenie</t>
  </si>
  <si>
    <t>Karty, známky poplatky</t>
  </si>
  <si>
    <t>Pracovné odevy, pomôcky</t>
  </si>
  <si>
    <t>Rutinná a štandartná údržba,budov,výp.techniky</t>
  </si>
  <si>
    <t>635 002</t>
  </si>
  <si>
    <t>Výpočtovej techniky</t>
  </si>
  <si>
    <t>Prevádzkových strojov, prístrojov, zariadení, techniky</t>
  </si>
  <si>
    <t>Špeciálne stroje prístroje, zariadenia, techniky a náradia</t>
  </si>
  <si>
    <t>Budov, objektov alebo ich častí</t>
  </si>
  <si>
    <t>Služby</t>
  </si>
  <si>
    <t>637 001</t>
  </si>
  <si>
    <t>Školenia, kurzy, semináre, porady, konferencie, symp.</t>
  </si>
  <si>
    <t>Propagácia, reklama a inzercia</t>
  </si>
  <si>
    <t>Všeobecné služby</t>
  </si>
  <si>
    <t xml:space="preserve">Špeciálne služby </t>
  </si>
  <si>
    <t>Poplatky a odvody</t>
  </si>
  <si>
    <t>Stravovanie</t>
  </si>
  <si>
    <t>Poistné</t>
  </si>
  <si>
    <t>Prídel do sociálneho fondu</t>
  </si>
  <si>
    <t>Provízia</t>
  </si>
  <si>
    <t>Odmeny a príspevky-poslanci ob.zastup.</t>
  </si>
  <si>
    <t>Odmeny zamestnancov mimopracovného pomeru (dohoda o vykonaní práce)</t>
  </si>
  <si>
    <t>Bežné transfery</t>
  </si>
  <si>
    <t>Členské ZMOS</t>
  </si>
  <si>
    <t>Bežné trnafery na odchodné</t>
  </si>
  <si>
    <t>Bežné transfery na nemocenské dávky</t>
  </si>
  <si>
    <t>01.3.3 Iné všeobecné služby /matrika/</t>
  </si>
  <si>
    <t>Energie, voda a komunikácie</t>
  </si>
  <si>
    <t>Materiál</t>
  </si>
  <si>
    <t xml:space="preserve">01.7.0 Transakcie verejného dlhu </t>
  </si>
  <si>
    <t xml:space="preserve">Splácanie úrokov </t>
  </si>
  <si>
    <t>02.2.2 Civilná obrana</t>
  </si>
  <si>
    <t>03.2.0 Ochrana pred požiarmi</t>
  </si>
  <si>
    <t>Rutinná a štandartná údržba</t>
  </si>
  <si>
    <t>04.1.2 Všeobecno-pracovná oblasť - aktivač.čin.</t>
  </si>
  <si>
    <t>04.5.1 Cestná doprava</t>
  </si>
  <si>
    <t>Poistné a príspevky do poisťovní</t>
  </si>
  <si>
    <t>05.1.0 Nakladanie s odpadmi</t>
  </si>
  <si>
    <t>05.2.0 Nakladanie s odpad.vodami (kanalizácia)</t>
  </si>
  <si>
    <t>06.1.0 Bývanie a občianska vybavenosť inde neklasifikované</t>
  </si>
  <si>
    <t>Energie, voda a telekomunikačné náklady</t>
  </si>
  <si>
    <t>Rutinná a štandardná údržba</t>
  </si>
  <si>
    <t xml:space="preserve">06.2.0 Údržba obce </t>
  </si>
  <si>
    <t xml:space="preserve">Rutinná a štandartná údržba </t>
  </si>
  <si>
    <t>06.4.0 Verejné osvetlenie</t>
  </si>
  <si>
    <t xml:space="preserve">07.6.0 Zdravotníctvo inde neklasifikované </t>
  </si>
  <si>
    <t>Energie, voda a telekomunikačné služby</t>
  </si>
  <si>
    <t>Transfery jednotlivcom a neziskovým PO (futbalisti)</t>
  </si>
  <si>
    <t>08.2.0 Kultúrne služby</t>
  </si>
  <si>
    <t>vodné stočné, energie</t>
  </si>
  <si>
    <t>všeobecný materiál</t>
  </si>
  <si>
    <t>rutinná a štandardná údržba</t>
  </si>
  <si>
    <t xml:space="preserve">08.3.0 Vysielacie a vydavateľské služby </t>
  </si>
  <si>
    <t>Nájomné za prenájom (podperné body)</t>
  </si>
  <si>
    <t>Rutinná a štandardná údržba káblová televízia</t>
  </si>
  <si>
    <t>Všeobecné služby (miestny rozhlas)</t>
  </si>
  <si>
    <t>08.4.0 Náboženské a iné spoločenské služby</t>
  </si>
  <si>
    <t>09.1.2.1 Základné vzdelanie s bežnou starostlivosťou</t>
  </si>
  <si>
    <t>10.2.0 Staroba</t>
  </si>
  <si>
    <t>Materiál (Posedenie s dôchodcami)</t>
  </si>
  <si>
    <t>Všeobecné služby (Stravovanie pre dôchodcov)</t>
  </si>
  <si>
    <t>Bežné výdavky spolu:</t>
  </si>
  <si>
    <t>Kapitálové výdavky</t>
  </si>
  <si>
    <t>Nákup výpočtovej techniky</t>
  </si>
  <si>
    <t>Prípravná a projektová dokumentácia</t>
  </si>
  <si>
    <t>05.2.0 Nakladanie s odpad.vodami</t>
  </si>
  <si>
    <t>06.2.0 Rozvoj obcí</t>
  </si>
  <si>
    <t>Nákup,strojov, prístrojov</t>
  </si>
  <si>
    <t>08.3.0 Vysielateľské a vydavateľské služby</t>
  </si>
  <si>
    <t>717 001 40</t>
  </si>
  <si>
    <t>Realizácia nových stavieb</t>
  </si>
  <si>
    <t xml:space="preserve">09.1.2.1 Základné vzdelanie s bežnou starostlivosťou  </t>
  </si>
  <si>
    <t>Kapitálové výdavky spolu:</t>
  </si>
  <si>
    <t xml:space="preserve">Výdavkové finančné operácie </t>
  </si>
  <si>
    <t>01.7.0  Transakcie verejného dlhu</t>
  </si>
  <si>
    <t>821 007  00</t>
  </si>
  <si>
    <t>Splác. tuzemskej istiny z úverov ŠFRB  2x15 b.j.</t>
  </si>
  <si>
    <t>821 007  10</t>
  </si>
  <si>
    <t>Splácanie tuzemskej istiny z úverov ŠFRB 30 b.j.</t>
  </si>
  <si>
    <t>821 007  20</t>
  </si>
  <si>
    <t>Splácanie tuzemskej istiny z úverov ŠFRB 2x20 b.j.</t>
  </si>
  <si>
    <t>821 007  30</t>
  </si>
  <si>
    <t>Splác. tuzemskej istiny z úverov ŠFRB  3x24 b.j.</t>
  </si>
  <si>
    <t>821 007 40</t>
  </si>
  <si>
    <t>Splác. tuzemskej istiny z úverov ŠFRB  2x24 b.j.</t>
  </si>
  <si>
    <t>Splácanie istiny z bankových úverov - leasing</t>
  </si>
  <si>
    <t xml:space="preserve">Bežné príjmy </t>
  </si>
  <si>
    <t>v Eur.</t>
  </si>
  <si>
    <t>Daňové príjmy - dane z príjmov, dane z majetku</t>
  </si>
  <si>
    <t>Výnos dane z príjmov poukázaný územnej samospráve</t>
  </si>
  <si>
    <t>Daň z nehnuteľnosti</t>
  </si>
  <si>
    <t>Daňové príjmy - dane za špecifické služby</t>
  </si>
  <si>
    <t>Za psa</t>
  </si>
  <si>
    <t>Za nevýherné hracie automaty</t>
  </si>
  <si>
    <t>Za ubytovanie</t>
  </si>
  <si>
    <t>Za užívanie verejného priestratstva</t>
  </si>
  <si>
    <t>Za komunálne odpady a drobné stavebné odpady</t>
  </si>
  <si>
    <t>Za jadrové zariadenia</t>
  </si>
  <si>
    <t>Nedaňové príjmy - príjmy z podnikania a z vlastníctva majetku</t>
  </si>
  <si>
    <t>Z prenajatých pozemkov</t>
  </si>
  <si>
    <t>Z prenajatých budov, priestorov, objektov</t>
  </si>
  <si>
    <t>Nedaňové príjmy - administratívne poplatky a iné poplatky a platby</t>
  </si>
  <si>
    <t>Administratívne poplatky</t>
  </si>
  <si>
    <t>Pokuty a penále za porušenie predpisov</t>
  </si>
  <si>
    <t>Poplatky a platby z nepriemyselného a náhodného pred.služ.</t>
  </si>
  <si>
    <t>Nedaňové príjmy - úroky z tuzemských úverov, pôžičiek</t>
  </si>
  <si>
    <t xml:space="preserve">Úroky  z tuzemských úverov, pôžičiek a vkladov </t>
  </si>
  <si>
    <t>Iné nedaňové príjmy</t>
  </si>
  <si>
    <t>vrátené finančné prostriedky od FO</t>
  </si>
  <si>
    <t>Tuzemské bežné granty a transfery</t>
  </si>
  <si>
    <t xml:space="preserve">Transfery v rámci VS - zo št.rozp. Na ZŠ /z KŠÚ/ </t>
  </si>
  <si>
    <t>T v rámci VS - zo ŠR Koordinátori, CO</t>
  </si>
  <si>
    <t>T v rámci VS - zo ŠR na stavebnú činnosť</t>
  </si>
  <si>
    <t>T v rámci VS - zo ŠR Sčítanie obyvateľov, Voľby</t>
  </si>
  <si>
    <t>Bežné príjmy spolu:</t>
  </si>
  <si>
    <t>Kapitálové príjmy</t>
  </si>
  <si>
    <t xml:space="preserve">Príjmy zo združených investičných prostriedkov </t>
  </si>
  <si>
    <t>Príjmové finančné operácie</t>
  </si>
  <si>
    <t>Príjmy z ostatných finančných operácií</t>
  </si>
  <si>
    <t>Sumarizácia príjmov</t>
  </si>
  <si>
    <t xml:space="preserve">Kapitálové príjmy </t>
  </si>
  <si>
    <t>Rozpočtové príjmy spolu</t>
  </si>
  <si>
    <t>Prevod prostriedkov z RFa ostatných fondov</t>
  </si>
  <si>
    <t>Iné príjmové finančné operácie</t>
  </si>
  <si>
    <t>Bankové úvery</t>
  </si>
  <si>
    <t>transfery</t>
  </si>
  <si>
    <t>projektová dokumentácia</t>
  </si>
  <si>
    <t xml:space="preserve">09.1.1.1 Základné vzdelanie s bežnou starostlivosťou  </t>
  </si>
  <si>
    <t>splacanie istiny 
z bankových úverov</t>
  </si>
  <si>
    <t>Prevádzkových strojov, prístrojov, zariadení, techniky a náradia</t>
  </si>
  <si>
    <t>Realizácia nových stavieb-dotácia</t>
  </si>
  <si>
    <t>Realizácia nových stavieb-úver</t>
  </si>
  <si>
    <t>manipulačné poplatky</t>
  </si>
  <si>
    <t>01.6.0. Hlásenie obyvateľov, voľby</t>
  </si>
  <si>
    <t>príjmy spolu</t>
  </si>
  <si>
    <t xml:space="preserve">Kapitálové výdavky </t>
  </si>
  <si>
    <t>Výdavkové finančné operácie</t>
  </si>
  <si>
    <t>Rozpočtové výdavky školy</t>
  </si>
  <si>
    <t xml:space="preserve">výdavky spolu </t>
  </si>
  <si>
    <t>výsledok hospodárenia</t>
  </si>
  <si>
    <t xml:space="preserve">vlastné príjmy školy </t>
  </si>
  <si>
    <t>08.2.0.</t>
  </si>
  <si>
    <t>10.4.0.</t>
  </si>
  <si>
    <t>Bežné  transfery</t>
  </si>
  <si>
    <t>08.1.0 Rekreačné a športové služby (futbalisti)</t>
  </si>
  <si>
    <t xml:space="preserve">všeobecné služby </t>
  </si>
  <si>
    <t>Materiál (kulturne akcie)</t>
  </si>
  <si>
    <t>rekultivácia skládky</t>
  </si>
  <si>
    <t xml:space="preserve">obnova parku </t>
  </si>
  <si>
    <t>Prípravna a projektová dokumetácia</t>
  </si>
  <si>
    <t>Kultúrne služby knižnica</t>
  </si>
  <si>
    <t xml:space="preserve">Transfery občianskym združeniam </t>
  </si>
  <si>
    <t>Kapitálový transfer zo ŠR - MŠ</t>
  </si>
  <si>
    <t>08.2.0 Kultúrne služby - kultúrny dom</t>
  </si>
  <si>
    <t>obec - osobitný príjemca</t>
  </si>
  <si>
    <t>obstaranie kapitalových aktív - Kanalizačné prípojky</t>
  </si>
  <si>
    <t>telocvičňa</t>
  </si>
  <si>
    <t>Výťažky z lotérií a iných hier</t>
  </si>
  <si>
    <t>Príjmy z náhradného poistného plnenia</t>
  </si>
  <si>
    <t>T v rámci VS - dotácia pre hasičov</t>
  </si>
  <si>
    <t>Poštové služby telekomunikačný - internet</t>
  </si>
  <si>
    <t>prístavba,výstavba a rekonštrukcia MŠ</t>
  </si>
  <si>
    <t>Rekonšt. prevádzkových strojov - vlastné zdroje</t>
  </si>
  <si>
    <t>Zadržané finančné prostreidky</t>
  </si>
  <si>
    <t>Konkurzy a súťaže</t>
  </si>
  <si>
    <t>Bežné transf. jednotlivcom, neziskovýcm právnickým osobám a poskytovateľom zdr. Pomoci (Dudváh, Malženice, MAS IN REGION, MFO)</t>
  </si>
  <si>
    <t>Všeobecné služby -FCC</t>
  </si>
  <si>
    <t>kompostéry</t>
  </si>
  <si>
    <t>T v rámci VS - rodinné prídavky</t>
  </si>
  <si>
    <t>Príjmy zo združených investičných prostried.</t>
  </si>
  <si>
    <t>Dotácia z recykl. fondu(smetné nádoby)</t>
  </si>
  <si>
    <t>Rodinné prídavky</t>
  </si>
  <si>
    <t xml:space="preserve">realizácia stavieb </t>
  </si>
  <si>
    <t>08.1.0 Rekreácia, kultúra a náboženstvo</t>
  </si>
  <si>
    <t>rekonštrukcia 3. budovy ZŠ dotácia</t>
  </si>
  <si>
    <t>Z úhrad za dobývací priestor</t>
  </si>
  <si>
    <t>Kapitálový transfer zo ŠR - zdravie na tanieri</t>
  </si>
  <si>
    <t xml:space="preserve">Kapitálový transfer zo ŠR - kamer. systém </t>
  </si>
  <si>
    <t>Realizácia nových stavieb - chodník</t>
  </si>
  <si>
    <t>Rekonštrukcia a modernizácia - KD</t>
  </si>
  <si>
    <t>Zostatok prostriedkov zo ŠR z predchádz.r.</t>
  </si>
  <si>
    <t>Kapitálový transfer zo ŠR - rekoštr. Chodníka,kotolne</t>
  </si>
  <si>
    <t>Transfery jednotlivocom a neziskovým PO (,fajn centrum,holubári, Bucany, polovníci,Križovany)</t>
  </si>
  <si>
    <t>Za stravné</t>
  </si>
  <si>
    <t>Z vratiek</t>
  </si>
  <si>
    <t>T v rámci VS - zo ŠR na matriku</t>
  </si>
  <si>
    <t>T v rámci VS - zo ŠR - REGOB+hlásenie obyvateľov</t>
  </si>
  <si>
    <t>T v rámci VS - vzdelávacie poukazy</t>
  </si>
  <si>
    <t>T v rámci VS - strava škola zo ŠR</t>
  </si>
  <si>
    <t>Kapitál. Transfer zo ŠR - prístavba hasič. Zbrojnice</t>
  </si>
  <si>
    <t>Kapitál. Transfer zo ŠR - nástupný priest. pred ocú a KD</t>
  </si>
  <si>
    <t>Kapitálový transfer z EÚ - zberný dvor</t>
  </si>
  <si>
    <t>Kapitálový transfer zo ŠR - zberný dvor</t>
  </si>
  <si>
    <t>Kapitálový transfer zo ŠR - školský park</t>
  </si>
  <si>
    <t>Recyklačný fond</t>
  </si>
  <si>
    <t>T zo ŠR skladník CO</t>
  </si>
  <si>
    <t>T v rámci VS - príjem z OÚ - škola</t>
  </si>
  <si>
    <t>Prijatá fin.zábezpeka</t>
  </si>
  <si>
    <t>Refundácia CO</t>
  </si>
  <si>
    <t>pokuty penále</t>
  </si>
  <si>
    <t>vratky do ŠR</t>
  </si>
  <si>
    <t>Stravovanie voľby</t>
  </si>
  <si>
    <t>Odmeny - voľby</t>
  </si>
  <si>
    <t>Odmeny za doručenie - voľby</t>
  </si>
  <si>
    <t>Dane (leasing.zmluva), licencia</t>
  </si>
  <si>
    <t>Prípravná a projekt. Dokumentácia</t>
  </si>
  <si>
    <t xml:space="preserve">prípravná a projektová dokumentácia </t>
  </si>
  <si>
    <t>Stavebné úpravy ZŠ - polytech.učeb.</t>
  </si>
  <si>
    <t>rekonštrukcia 3. budovy vl. Zdroje</t>
  </si>
  <si>
    <t>rekonštrukcia 3. budovy z úveru</t>
  </si>
  <si>
    <t>Energie (kotolňa, pivnica)</t>
  </si>
  <si>
    <t>Služby  (odmeny zamest. mimo prac.pomer)</t>
  </si>
  <si>
    <t>všeobecný materiál - cintoríny</t>
  </si>
  <si>
    <t>všeobecný materiál BHS</t>
  </si>
  <si>
    <t>Odmeny zamest.projekt.manaž.EÚ</t>
  </si>
  <si>
    <t>Odmeny zamest.projekt.manaž.ŠR</t>
  </si>
  <si>
    <t>Odmeny zamest.projekt.manaž. Obec</t>
  </si>
  <si>
    <t>Poistné projekt. manaž. EÚ</t>
  </si>
  <si>
    <t>Poistné projekt. manaž. ŠR</t>
  </si>
  <si>
    <t>Poistné projekt. manaž. obec</t>
  </si>
  <si>
    <t xml:space="preserve">Vrátky do rozpočtu </t>
  </si>
  <si>
    <t>Všeob.služby - podpora opatrovateľ.služby</t>
  </si>
  <si>
    <t>Prenájom zásobníka na plyn</t>
  </si>
  <si>
    <t>Knihy,časopisy, noviny</t>
  </si>
  <si>
    <t>Všeob. materiál</t>
  </si>
  <si>
    <t>Nákup nehmotných aktív(pozemkov)</t>
  </si>
  <si>
    <t>Nákup strojov, prístrojov - dotácia kamery</t>
  </si>
  <si>
    <t>Nákup strojov, prístrojov (kamery vl.zdroje)</t>
  </si>
  <si>
    <t>real. Stavieb - nástup. priestor pred ocú a KD vlastné zdroje</t>
  </si>
  <si>
    <t>real. stavieb - nástupný priestor pred ocú a KD dotácia</t>
  </si>
  <si>
    <t>realizácia stavieb- hasičská zbrojnica dotacia</t>
  </si>
  <si>
    <t>Plech. Sklad. Hala na stroje ZD</t>
  </si>
  <si>
    <t>Zberný dvor EÚ</t>
  </si>
  <si>
    <t>Zberný dvor ŠR</t>
  </si>
  <si>
    <t>Zberný dvor-stavba ZD vl. Zdroje</t>
  </si>
  <si>
    <t>Rekonštr.a moderniz. - dažď. kanalizácia</t>
  </si>
  <si>
    <t>Výstavba parku ŠR</t>
  </si>
  <si>
    <t xml:space="preserve">Výstavba parku vl. Zdroje </t>
  </si>
  <si>
    <t>Vrátenie vkladov - bytovky</t>
  </si>
  <si>
    <t>realizácia stavieb -hasič.zbroj. Vl.zdroje</t>
  </si>
  <si>
    <t>Rekonštrukcia a modernizácia - cesty</t>
  </si>
  <si>
    <t>Rekonštrukcia a modernizácia-štadión</t>
  </si>
  <si>
    <t>Nákup strojov,prístr. A zariadení (drvička)</t>
  </si>
  <si>
    <t>Rekonš.a modernizácia-starý ocú (strecha,okná)</t>
  </si>
  <si>
    <t>Nákup strojov,prístrojov - klimatizácia</t>
  </si>
  <si>
    <t>Rekonštrukcia a modernizácia-rozhlas</t>
  </si>
  <si>
    <t>Realizácia nových stavieb-triedy vl.zdroje</t>
  </si>
  <si>
    <t>Real. Nových stavieb - triedy dotácia</t>
  </si>
  <si>
    <t>Kapitálový transfer zo ŠR - triedy škola</t>
  </si>
  <si>
    <t>rozpočet po úprave č.1</t>
  </si>
  <si>
    <t>Poistné - voľby</t>
  </si>
  <si>
    <t>Energie, voda a komunikácie voľby</t>
  </si>
  <si>
    <t>Materiál - voľby</t>
  </si>
  <si>
    <t xml:space="preserve">Cestovné náhrady </t>
  </si>
  <si>
    <t>Reprezentačné - voľby</t>
  </si>
  <si>
    <t>Športové vybavenie - dotácia</t>
  </si>
  <si>
    <t>Všeobecný materiál-ihrisko</t>
  </si>
  <si>
    <t>Športové vybavenie - vlastné zdroje</t>
  </si>
  <si>
    <t>Tarifný plat ,opatrovateľka</t>
  </si>
  <si>
    <t>Poistné,odvody opatrovateľka</t>
  </si>
  <si>
    <t>Nákup budov, objektov - stavby</t>
  </si>
  <si>
    <t>úprava rozpočtu č.2</t>
  </si>
  <si>
    <t>rozpočet po úprave č.2</t>
  </si>
  <si>
    <t>T. z rozpočtu zo ŠR kompostéry</t>
  </si>
  <si>
    <t>Materiál..dotácia zo ŠR</t>
  </si>
  <si>
    <t>Materiál.- spoluúčasť hasiči 5%</t>
  </si>
  <si>
    <t>Rutinná a štand. Údržba ciest z RF</t>
  </si>
  <si>
    <t>Materiál-kompostéry spoluúčasť</t>
  </si>
  <si>
    <t>Nákup prevádz.strojov,prístr. a zariadení</t>
  </si>
  <si>
    <t>Pokuty a penále</t>
  </si>
  <si>
    <t>Dotácia zo ŠR staveb. úrad</t>
  </si>
  <si>
    <t>Materiál kompostéry - dotácia</t>
  </si>
  <si>
    <t>Oprava štadiónu</t>
  </si>
  <si>
    <t>úprava rozpočtu č.3</t>
  </si>
  <si>
    <t>rozpočet po úprave č.3</t>
  </si>
  <si>
    <t>Náhrady-rodinné prídavky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</si>
</sst>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EUR&quot;_-;\-* #,##0.00\ &quot;EUR&quot;_-;_-* &quot;-&quot;??\ &quot;EUR&quot;_-;_-@_-"/>
    <numFmt numFmtId="165" formatCode="_-* #,##0.00\ _E_U_R_-;\-* #,##0.00\ _E_U_R_-;_-* &quot;-&quot;??\ _E_U_R_-;_-@_-"/>
    <numFmt numFmtId="166" formatCode="#,##0.00\ &quot;Sk&quot;;[Red]\-#,##0.00\ &quot;Sk&quot;"/>
    <numFmt numFmtId="167" formatCode="#,##0\ [$€-1]"/>
    <numFmt numFmtId="168" formatCode="#,##0\ [$€-1];[Red]\-#,##0\ [$€-1]"/>
  </numFmts>
  <fonts count="5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4"/>
      <name val="Arial"/>
      <family val="2"/>
    </font>
    <font>
      <i/>
      <sz val="11"/>
      <name val="Arial"/>
      <family val="2"/>
    </font>
    <font>
      <sz val="10"/>
      <name val="Arial"/>
      <family val="2"/>
      <charset val="238"/>
    </font>
    <font>
      <b/>
      <i/>
      <sz val="1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4"/>
      <color indexed="14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0"/>
      <name val="Arial"/>
      <family val="2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4"/>
      <color indexed="10"/>
      <name val="Arial"/>
      <family val="2"/>
    </font>
    <font>
      <i/>
      <sz val="12"/>
      <name val="Arial"/>
      <family val="2"/>
    </font>
    <font>
      <i/>
      <sz val="11"/>
      <color theme="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i/>
      <sz val="12"/>
      <color rgb="FFFF0000"/>
      <name val="Arial"/>
      <family val="2"/>
    </font>
    <font>
      <i/>
      <sz val="12"/>
      <color rgb="FFFF0000"/>
      <name val="Arial"/>
      <family val="2"/>
      <charset val="238"/>
    </font>
    <font>
      <b/>
      <i/>
      <sz val="12"/>
      <color rgb="FFFF0000"/>
      <name val="Arial"/>
      <family val="2"/>
    </font>
    <font>
      <b/>
      <i/>
      <sz val="12"/>
      <color rgb="FFFF0000"/>
      <name val="Arial"/>
      <family val="2"/>
      <charset val="238"/>
    </font>
    <font>
      <b/>
      <i/>
      <sz val="12"/>
      <color rgb="FF00B050"/>
      <name val="Calibri"/>
      <family val="2"/>
      <charset val="238"/>
      <scheme val="minor"/>
    </font>
    <font>
      <i/>
      <sz val="11"/>
      <color rgb="FFFF0000"/>
      <name val="Arial"/>
      <family val="2"/>
      <charset val="238"/>
    </font>
    <font>
      <b/>
      <i/>
      <sz val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8"/>
      <color rgb="FFFF0000"/>
      <name val="Arial"/>
      <family val="2"/>
    </font>
    <font>
      <b/>
      <i/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</font>
    <font>
      <b/>
      <sz val="10"/>
      <color rgb="FFFF0000"/>
      <name val="Arial"/>
      <family val="2"/>
      <charset val="238"/>
    </font>
    <font>
      <b/>
      <sz val="11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43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0" fillId="0" borderId="0" xfId="0" applyFill="1"/>
    <xf numFmtId="0" fontId="0" fillId="0" borderId="0" xfId="0" applyBorder="1"/>
    <xf numFmtId="0" fontId="0" fillId="0" borderId="0" xfId="0" applyFill="1" applyBorder="1"/>
    <xf numFmtId="0" fontId="9" fillId="0" borderId="0" xfId="0" applyFont="1" applyAlignment="1">
      <alignment horizontal="left"/>
    </xf>
    <xf numFmtId="0" fontId="9" fillId="0" borderId="0" xfId="0" applyFont="1" applyFill="1" applyBorder="1" applyAlignment="1">
      <alignment horizontal="left"/>
    </xf>
    <xf numFmtId="0" fontId="12" fillId="0" borderId="0" xfId="0" applyFont="1"/>
    <xf numFmtId="0" fontId="7" fillId="0" borderId="0" xfId="0" applyFont="1"/>
    <xf numFmtId="0" fontId="14" fillId="0" borderId="0" xfId="0" applyFont="1" applyFill="1" applyBorder="1"/>
    <xf numFmtId="0" fontId="14" fillId="0" borderId="0" xfId="0" applyFont="1" applyFill="1"/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14" fillId="0" borderId="0" xfId="0" applyFont="1" applyFill="1" applyBorder="1" applyAlignment="1">
      <alignment horizontal="left"/>
    </xf>
    <xf numFmtId="0" fontId="9" fillId="0" borderId="0" xfId="0" applyFont="1" applyFill="1" applyBorder="1"/>
    <xf numFmtId="0" fontId="6" fillId="0" borderId="0" xfId="0" applyFont="1" applyFill="1" applyBorder="1"/>
    <xf numFmtId="3" fontId="10" fillId="0" borderId="0" xfId="0" applyNumberFormat="1" applyFont="1" applyFill="1" applyBorder="1" applyAlignment="1">
      <alignment horizontal="left"/>
    </xf>
    <xf numFmtId="0" fontId="10" fillId="0" borderId="0" xfId="0" applyFont="1" applyFill="1" applyBorder="1" applyAlignment="1">
      <alignment wrapText="1"/>
    </xf>
    <xf numFmtId="3" fontId="9" fillId="0" borderId="0" xfId="0" applyNumberFormat="1" applyFont="1" applyFill="1" applyBorder="1" applyAlignment="1">
      <alignment horizontal="left"/>
    </xf>
    <xf numFmtId="0" fontId="9" fillId="0" borderId="0" xfId="0" applyFont="1" applyFill="1"/>
    <xf numFmtId="0" fontId="18" fillId="0" borderId="0" xfId="0" applyFont="1" applyFill="1"/>
    <xf numFmtId="3" fontId="17" fillId="0" borderId="0" xfId="0" applyNumberFormat="1" applyFont="1" applyFill="1"/>
    <xf numFmtId="3" fontId="13" fillId="0" borderId="0" xfId="0" applyNumberFormat="1" applyFont="1" applyFill="1" applyAlignment="1">
      <alignment horizontal="left"/>
    </xf>
    <xf numFmtId="0" fontId="13" fillId="0" borderId="0" xfId="0" applyFont="1" applyFill="1"/>
    <xf numFmtId="0" fontId="0" fillId="0" borderId="0" xfId="0" applyFill="1" applyAlignment="1">
      <alignment wrapText="1"/>
    </xf>
    <xf numFmtId="3" fontId="17" fillId="0" borderId="0" xfId="0" applyNumberFormat="1" applyFont="1" applyFill="1" applyAlignment="1">
      <alignment horizontal="left"/>
    </xf>
    <xf numFmtId="3" fontId="0" fillId="0" borderId="0" xfId="0" applyNumberFormat="1" applyFill="1" applyAlignment="1">
      <alignment horizontal="left"/>
    </xf>
    <xf numFmtId="3" fontId="0" fillId="0" borderId="0" xfId="0" applyNumberFormat="1" applyFill="1"/>
    <xf numFmtId="3" fontId="17" fillId="0" borderId="0" xfId="0" applyNumberFormat="1" applyFont="1" applyFill="1" applyAlignment="1">
      <alignment horizontal="right"/>
    </xf>
    <xf numFmtId="167" fontId="0" fillId="0" borderId="0" xfId="0" applyNumberFormat="1" applyFill="1" applyAlignment="1">
      <alignment horizontal="left"/>
    </xf>
    <xf numFmtId="167" fontId="13" fillId="0" borderId="0" xfId="0" applyNumberFormat="1" applyFont="1" applyFill="1" applyAlignment="1">
      <alignment horizontal="left"/>
    </xf>
    <xf numFmtId="167" fontId="17" fillId="0" borderId="0" xfId="0" applyNumberFormat="1" applyFont="1" applyFill="1" applyAlignment="1">
      <alignment horizontal="left"/>
    </xf>
    <xf numFmtId="3" fontId="17" fillId="0" borderId="0" xfId="0" applyNumberFormat="1" applyFont="1" applyFill="1" applyBorder="1" applyAlignment="1">
      <alignment horizontal="right"/>
    </xf>
    <xf numFmtId="3" fontId="13" fillId="0" borderId="0" xfId="0" applyNumberFormat="1" applyFont="1" applyFill="1"/>
    <xf numFmtId="168" fontId="13" fillId="0" borderId="0" xfId="0" applyNumberFormat="1" applyFont="1" applyFill="1" applyBorder="1" applyAlignment="1">
      <alignment horizontal="left"/>
    </xf>
    <xf numFmtId="168" fontId="13" fillId="0" borderId="0" xfId="0" applyNumberFormat="1" applyFont="1" applyFill="1" applyAlignment="1">
      <alignment horizontal="left"/>
    </xf>
    <xf numFmtId="0" fontId="12" fillId="0" borderId="4" xfId="0" applyFont="1" applyFill="1" applyBorder="1"/>
    <xf numFmtId="4" fontId="19" fillId="0" borderId="4" xfId="0" applyNumberFormat="1" applyFont="1" applyFill="1" applyBorder="1"/>
    <xf numFmtId="4" fontId="20" fillId="0" borderId="4" xfId="0" applyNumberFormat="1" applyFont="1" applyFill="1" applyBorder="1"/>
    <xf numFmtId="4" fontId="19" fillId="2" borderId="4" xfId="0" applyNumberFormat="1" applyFont="1" applyFill="1" applyBorder="1"/>
    <xf numFmtId="4" fontId="20" fillId="5" borderId="4" xfId="0" applyNumberFormat="1" applyFont="1" applyFill="1" applyBorder="1"/>
    <xf numFmtId="4" fontId="19" fillId="9" borderId="4" xfId="0" applyNumberFormat="1" applyFont="1" applyFill="1" applyBorder="1"/>
    <xf numFmtId="4" fontId="20" fillId="7" borderId="4" xfId="0" applyNumberFormat="1" applyFont="1" applyFill="1" applyBorder="1"/>
    <xf numFmtId="4" fontId="19" fillId="7" borderId="4" xfId="0" applyNumberFormat="1" applyFont="1" applyFill="1" applyBorder="1"/>
    <xf numFmtId="4" fontId="20" fillId="2" borderId="4" xfId="0" applyNumberFormat="1" applyFont="1" applyFill="1" applyBorder="1"/>
    <xf numFmtId="4" fontId="20" fillId="0" borderId="4" xfId="0" applyNumberFormat="1" applyFont="1" applyBorder="1"/>
    <xf numFmtId="0" fontId="13" fillId="0" borderId="4" xfId="0" applyFont="1" applyFill="1" applyBorder="1" applyAlignment="1">
      <alignment horizontal="left"/>
    </xf>
    <xf numFmtId="3" fontId="12" fillId="0" borderId="4" xfId="0" applyNumberFormat="1" applyFont="1" applyFill="1" applyBorder="1" applyAlignment="1">
      <alignment horizontal="left"/>
    </xf>
    <xf numFmtId="3" fontId="12" fillId="0" borderId="4" xfId="0" applyNumberFormat="1" applyFont="1" applyBorder="1" applyAlignment="1">
      <alignment horizontal="left"/>
    </xf>
    <xf numFmtId="0" fontId="12" fillId="0" borderId="4" xfId="0" applyFont="1" applyFill="1" applyBorder="1" applyAlignment="1">
      <alignment horizontal="left"/>
    </xf>
    <xf numFmtId="0" fontId="12" fillId="0" borderId="4" xfId="0" applyFont="1" applyBorder="1"/>
    <xf numFmtId="0" fontId="13" fillId="2" borderId="4" xfId="0" applyFont="1" applyFill="1" applyBorder="1" applyAlignment="1">
      <alignment horizontal="left"/>
    </xf>
    <xf numFmtId="0" fontId="22" fillId="0" borderId="0" xfId="0" applyFont="1"/>
    <xf numFmtId="0" fontId="20" fillId="0" borderId="0" xfId="0" applyFont="1"/>
    <xf numFmtId="0" fontId="20" fillId="2" borderId="2" xfId="0" applyFont="1" applyFill="1" applyBorder="1"/>
    <xf numFmtId="0" fontId="20" fillId="4" borderId="2" xfId="0" applyFont="1" applyFill="1" applyBorder="1"/>
    <xf numFmtId="0" fontId="19" fillId="5" borderId="4" xfId="0" applyFont="1" applyFill="1" applyBorder="1" applyAlignment="1">
      <alignment horizontal="left"/>
    </xf>
    <xf numFmtId="0" fontId="20" fillId="5" borderId="1" xfId="0" applyFont="1" applyFill="1" applyBorder="1"/>
    <xf numFmtId="0" fontId="19" fillId="0" borderId="4" xfId="0" applyFont="1" applyFill="1" applyBorder="1" applyAlignment="1">
      <alignment horizontal="left"/>
    </xf>
    <xf numFmtId="0" fontId="20" fillId="0" borderId="1" xfId="0" applyFont="1" applyFill="1" applyBorder="1"/>
    <xf numFmtId="4" fontId="24" fillId="0" borderId="4" xfId="0" applyNumberFormat="1" applyFont="1" applyFill="1" applyBorder="1"/>
    <xf numFmtId="0" fontId="20" fillId="0" borderId="4" xfId="0" applyFont="1" applyFill="1" applyBorder="1"/>
    <xf numFmtId="0" fontId="20" fillId="0" borderId="4" xfId="0" applyFont="1" applyBorder="1"/>
    <xf numFmtId="0" fontId="23" fillId="0" borderId="4" xfId="0" applyFont="1" applyBorder="1"/>
    <xf numFmtId="0" fontId="23" fillId="0" borderId="0" xfId="0" applyFont="1"/>
    <xf numFmtId="3" fontId="13" fillId="0" borderId="4" xfId="0" applyNumberFormat="1" applyFont="1" applyFill="1" applyBorder="1" applyAlignment="1">
      <alignment horizontal="left"/>
    </xf>
    <xf numFmtId="3" fontId="23" fillId="0" borderId="4" xfId="0" applyNumberFormat="1" applyFont="1" applyBorder="1" applyAlignment="1">
      <alignment horizontal="left"/>
    </xf>
    <xf numFmtId="4" fontId="20" fillId="9" borderId="4" xfId="0" applyNumberFormat="1" applyFont="1" applyFill="1" applyBorder="1"/>
    <xf numFmtId="0" fontId="12" fillId="0" borderId="4" xfId="0" applyFont="1" applyBorder="1" applyAlignment="1">
      <alignment horizontal="left"/>
    </xf>
    <xf numFmtId="0" fontId="12" fillId="3" borderId="4" xfId="0" applyFont="1" applyFill="1" applyBorder="1" applyAlignment="1">
      <alignment horizontal="left"/>
    </xf>
    <xf numFmtId="3" fontId="12" fillId="3" borderId="4" xfId="0" applyNumberFormat="1" applyFont="1" applyFill="1" applyBorder="1" applyAlignment="1">
      <alignment horizontal="left"/>
    </xf>
    <xf numFmtId="3" fontId="13" fillId="3" borderId="4" xfId="0" applyNumberFormat="1" applyFont="1" applyFill="1" applyBorder="1" applyAlignment="1">
      <alignment horizontal="left"/>
    </xf>
    <xf numFmtId="0" fontId="19" fillId="0" borderId="4" xfId="0" applyFont="1" applyFill="1" applyBorder="1" applyAlignment="1">
      <alignment wrapText="1"/>
    </xf>
    <xf numFmtId="0" fontId="19" fillId="2" borderId="4" xfId="0" applyFont="1" applyFill="1" applyBorder="1" applyAlignment="1">
      <alignment horizontal="left"/>
    </xf>
    <xf numFmtId="3" fontId="13" fillId="0" borderId="4" xfId="0" applyNumberFormat="1" applyFont="1" applyBorder="1" applyAlignment="1">
      <alignment horizontal="left"/>
    </xf>
    <xf numFmtId="0" fontId="13" fillId="0" borderId="4" xfId="0" applyFont="1" applyFill="1" applyBorder="1"/>
    <xf numFmtId="0" fontId="19" fillId="2" borderId="4" xfId="0" applyFont="1" applyFill="1" applyBorder="1"/>
    <xf numFmtId="0" fontId="19" fillId="0" borderId="4" xfId="0" applyFont="1" applyFill="1" applyBorder="1"/>
    <xf numFmtId="3" fontId="12" fillId="0" borderId="4" xfId="0" applyNumberFormat="1" applyFont="1" applyBorder="1"/>
    <xf numFmtId="14" fontId="20" fillId="0" borderId="4" xfId="0" applyNumberFormat="1" applyFont="1" applyFill="1" applyBorder="1"/>
    <xf numFmtId="0" fontId="20" fillId="0" borderId="4" xfId="0" applyFont="1" applyFill="1" applyBorder="1" applyAlignment="1">
      <alignment horizontal="left"/>
    </xf>
    <xf numFmtId="0" fontId="20" fillId="0" borderId="4" xfId="0" applyFont="1" applyFill="1" applyBorder="1" applyAlignment="1">
      <alignment wrapText="1"/>
    </xf>
    <xf numFmtId="14" fontId="12" fillId="0" borderId="4" xfId="0" applyNumberFormat="1" applyFont="1" applyFill="1" applyBorder="1"/>
    <xf numFmtId="3" fontId="20" fillId="0" borderId="4" xfId="0" applyNumberFormat="1" applyFont="1" applyFill="1" applyBorder="1" applyAlignment="1">
      <alignment horizontal="left"/>
    </xf>
    <xf numFmtId="0" fontId="20" fillId="3" borderId="4" xfId="0" applyFont="1" applyFill="1" applyBorder="1" applyAlignment="1">
      <alignment horizontal="left"/>
    </xf>
    <xf numFmtId="0" fontId="20" fillId="0" borderId="4" xfId="0" applyNumberFormat="1" applyFont="1" applyFill="1" applyBorder="1"/>
    <xf numFmtId="0" fontId="20" fillId="3" borderId="4" xfId="0" applyFont="1" applyFill="1" applyBorder="1"/>
    <xf numFmtId="0" fontId="23" fillId="0" borderId="0" xfId="0" applyFont="1" applyBorder="1"/>
    <xf numFmtId="0" fontId="20" fillId="4" borderId="4" xfId="0" applyFont="1" applyFill="1" applyBorder="1" applyAlignment="1">
      <alignment horizontal="left"/>
    </xf>
    <xf numFmtId="4" fontId="20" fillId="0" borderId="1" xfId="0" applyNumberFormat="1" applyFont="1" applyFill="1" applyBorder="1"/>
    <xf numFmtId="0" fontId="23" fillId="0" borderId="4" xfId="0" applyFont="1" applyBorder="1" applyAlignment="1">
      <alignment horizontal="left"/>
    </xf>
    <xf numFmtId="2" fontId="12" fillId="0" borderId="4" xfId="0" applyNumberFormat="1" applyFont="1" applyFill="1" applyBorder="1"/>
    <xf numFmtId="0" fontId="12" fillId="5" borderId="4" xfId="0" applyFont="1" applyFill="1" applyBorder="1" applyAlignment="1">
      <alignment vertical="center"/>
    </xf>
    <xf numFmtId="0" fontId="12" fillId="5" borderId="4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left"/>
    </xf>
    <xf numFmtId="0" fontId="20" fillId="4" borderId="1" xfId="0" applyFont="1" applyFill="1" applyBorder="1" applyAlignment="1">
      <alignment horizontal="left"/>
    </xf>
    <xf numFmtId="0" fontId="20" fillId="5" borderId="4" xfId="0" applyFont="1" applyFill="1" applyBorder="1" applyAlignment="1">
      <alignment horizontal="left"/>
    </xf>
    <xf numFmtId="3" fontId="20" fillId="0" borderId="4" xfId="0" applyNumberFormat="1" applyFont="1" applyBorder="1" applyAlignment="1">
      <alignment horizontal="left"/>
    </xf>
    <xf numFmtId="0" fontId="20" fillId="0" borderId="6" xfId="0" applyFont="1" applyFill="1" applyBorder="1"/>
    <xf numFmtId="0" fontId="24" fillId="0" borderId="4" xfId="0" applyFont="1" applyBorder="1"/>
    <xf numFmtId="0" fontId="20" fillId="4" borderId="1" xfId="0" applyFont="1" applyFill="1" applyBorder="1"/>
    <xf numFmtId="0" fontId="20" fillId="0" borderId="0" xfId="0" applyFont="1" applyBorder="1"/>
    <xf numFmtId="0" fontId="19" fillId="0" borderId="1" xfId="0" applyFont="1" applyFill="1" applyBorder="1"/>
    <xf numFmtId="0" fontId="19" fillId="2" borderId="1" xfId="0" applyFont="1" applyFill="1" applyBorder="1"/>
    <xf numFmtId="0" fontId="19" fillId="4" borderId="4" xfId="0" applyFont="1" applyFill="1" applyBorder="1" applyAlignment="1">
      <alignment horizontal="left"/>
    </xf>
    <xf numFmtId="0" fontId="19" fillId="4" borderId="1" xfId="0" applyFont="1" applyFill="1" applyBorder="1"/>
    <xf numFmtId="14" fontId="19" fillId="2" borderId="4" xfId="0" applyNumberFormat="1" applyFont="1" applyFill="1" applyBorder="1"/>
    <xf numFmtId="0" fontId="19" fillId="2" borderId="4" xfId="0" applyFont="1" applyFill="1" applyBorder="1" applyAlignment="1">
      <alignment wrapText="1"/>
    </xf>
    <xf numFmtId="0" fontId="19" fillId="3" borderId="4" xfId="0" applyFont="1" applyFill="1" applyBorder="1" applyAlignment="1">
      <alignment horizontal="left"/>
    </xf>
    <xf numFmtId="0" fontId="27" fillId="0" borderId="4" xfId="0" applyFont="1" applyBorder="1"/>
    <xf numFmtId="0" fontId="21" fillId="0" borderId="0" xfId="0" applyFont="1"/>
    <xf numFmtId="3" fontId="19" fillId="0" borderId="4" xfId="0" applyNumberFormat="1" applyFont="1" applyFill="1" applyBorder="1" applyAlignment="1">
      <alignment horizontal="left"/>
    </xf>
    <xf numFmtId="0" fontId="19" fillId="2" borderId="4" xfId="0" applyNumberFormat="1" applyFont="1" applyFill="1" applyBorder="1"/>
    <xf numFmtId="0" fontId="29" fillId="0" borderId="0" xfId="0" applyFont="1"/>
    <xf numFmtId="0" fontId="30" fillId="0" borderId="0" xfId="0" applyFont="1" applyFill="1" applyBorder="1"/>
    <xf numFmtId="0" fontId="30" fillId="0" borderId="0" xfId="0" applyFont="1"/>
    <xf numFmtId="0" fontId="31" fillId="0" borderId="0" xfId="0" applyFont="1" applyAlignment="1">
      <alignment horizontal="left"/>
    </xf>
    <xf numFmtId="0" fontId="20" fillId="0" borderId="4" xfId="0" applyFont="1" applyBorder="1" applyAlignment="1">
      <alignment horizontal="left"/>
    </xf>
    <xf numFmtId="0" fontId="20" fillId="3" borderId="4" xfId="0" applyFont="1" applyFill="1" applyBorder="1" applyAlignment="1">
      <alignment wrapText="1"/>
    </xf>
    <xf numFmtId="0" fontId="19" fillId="3" borderId="4" xfId="0" applyFont="1" applyFill="1" applyBorder="1" applyAlignment="1">
      <alignment wrapText="1"/>
    </xf>
    <xf numFmtId="0" fontId="19" fillId="0" borderId="4" xfId="0" applyFont="1" applyBorder="1"/>
    <xf numFmtId="0" fontId="24" fillId="0" borderId="0" xfId="0" applyFont="1" applyBorder="1"/>
    <xf numFmtId="0" fontId="20" fillId="5" borderId="4" xfId="0" applyFont="1" applyFill="1" applyBorder="1" applyAlignment="1">
      <alignment vertical="center" wrapText="1"/>
    </xf>
    <xf numFmtId="0" fontId="24" fillId="0" borderId="4" xfId="0" applyFont="1" applyBorder="1" applyAlignment="1">
      <alignment wrapText="1"/>
    </xf>
    <xf numFmtId="0" fontId="30" fillId="0" borderId="0" xfId="0" applyFont="1" applyBorder="1"/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166" fontId="26" fillId="0" borderId="0" xfId="1" applyNumberFormat="1" applyFont="1" applyFill="1" applyBorder="1"/>
    <xf numFmtId="4" fontId="11" fillId="0" borderId="0" xfId="1" applyNumberFormat="1" applyFont="1" applyFill="1" applyBorder="1" applyAlignment="1">
      <alignment wrapText="1"/>
    </xf>
    <xf numFmtId="4" fontId="11" fillId="0" borderId="0" xfId="0" applyNumberFormat="1" applyFont="1" applyFill="1" applyBorder="1" applyAlignment="1">
      <alignment wrapText="1"/>
    </xf>
    <xf numFmtId="0" fontId="11" fillId="0" borderId="0" xfId="0" applyFont="1" applyFill="1" applyBorder="1"/>
    <xf numFmtId="4" fontId="32" fillId="0" borderId="0" xfId="1" applyNumberFormat="1" applyFont="1" applyFill="1" applyBorder="1"/>
    <xf numFmtId="4" fontId="32" fillId="0" borderId="0" xfId="0" applyNumberFormat="1" applyFont="1" applyFill="1" applyBorder="1"/>
    <xf numFmtId="0" fontId="13" fillId="4" borderId="4" xfId="0" applyFont="1" applyFill="1" applyBorder="1" applyAlignment="1">
      <alignment vertical="center"/>
    </xf>
    <xf numFmtId="0" fontId="13" fillId="4" borderId="4" xfId="0" applyFont="1" applyFill="1" applyBorder="1" applyAlignment="1">
      <alignment horizontal="left" vertical="center"/>
    </xf>
    <xf numFmtId="0" fontId="19" fillId="4" borderId="4" xfId="0" applyFont="1" applyFill="1" applyBorder="1" applyAlignment="1">
      <alignment vertical="center" wrapText="1"/>
    </xf>
    <xf numFmtId="14" fontId="19" fillId="4" borderId="4" xfId="0" applyNumberFormat="1" applyFont="1" applyFill="1" applyBorder="1"/>
    <xf numFmtId="0" fontId="19" fillId="4" borderId="4" xfId="0" applyFont="1" applyFill="1" applyBorder="1" applyAlignment="1">
      <alignment wrapText="1"/>
    </xf>
    <xf numFmtId="0" fontId="19" fillId="4" borderId="4" xfId="0" applyFont="1" applyFill="1" applyBorder="1"/>
    <xf numFmtId="4" fontId="20" fillId="0" borderId="1" xfId="0" applyNumberFormat="1" applyFont="1" applyFill="1" applyBorder="1" applyAlignment="1">
      <alignment wrapText="1"/>
    </xf>
    <xf numFmtId="4" fontId="19" fillId="2" borderId="1" xfId="0" applyNumberFormat="1" applyFont="1" applyFill="1" applyBorder="1" applyAlignment="1">
      <alignment wrapText="1"/>
    </xf>
    <xf numFmtId="0" fontId="13" fillId="5" borderId="4" xfId="0" applyFont="1" applyFill="1" applyBorder="1"/>
    <xf numFmtId="0" fontId="13" fillId="5" borderId="4" xfId="0" applyFont="1" applyFill="1" applyBorder="1" applyAlignment="1">
      <alignment horizontal="left"/>
    </xf>
    <xf numFmtId="0" fontId="19" fillId="5" borderId="1" xfId="0" applyFont="1" applyFill="1" applyBorder="1" applyAlignment="1">
      <alignment wrapText="1"/>
    </xf>
    <xf numFmtId="4" fontId="19" fillId="5" borderId="1" xfId="0" applyNumberFormat="1" applyFont="1" applyFill="1" applyBorder="1" applyAlignment="1">
      <alignment wrapText="1"/>
    </xf>
    <xf numFmtId="0" fontId="33" fillId="0" borderId="4" xfId="0" applyFont="1" applyFill="1" applyBorder="1"/>
    <xf numFmtId="0" fontId="33" fillId="0" borderId="0" xfId="0" applyFont="1" applyFill="1" applyBorder="1"/>
    <xf numFmtId="0" fontId="35" fillId="0" borderId="4" xfId="0" applyFont="1" applyFill="1" applyBorder="1" applyAlignment="1">
      <alignment wrapText="1"/>
    </xf>
    <xf numFmtId="0" fontId="19" fillId="6" borderId="4" xfId="0" applyFont="1" applyFill="1" applyBorder="1" applyAlignment="1">
      <alignment horizontal="left"/>
    </xf>
    <xf numFmtId="0" fontId="20" fillId="7" borderId="4" xfId="0" applyFont="1" applyFill="1" applyBorder="1"/>
    <xf numFmtId="0" fontId="20" fillId="8" borderId="4" xfId="0" applyFont="1" applyFill="1" applyBorder="1"/>
    <xf numFmtId="0" fontId="35" fillId="7" borderId="4" xfId="0" applyFont="1" applyFill="1" applyBorder="1" applyAlignment="1">
      <alignment wrapText="1"/>
    </xf>
    <xf numFmtId="0" fontId="35" fillId="8" borderId="4" xfId="0" applyFont="1" applyFill="1" applyBorder="1" applyAlignment="1">
      <alignment wrapText="1"/>
    </xf>
    <xf numFmtId="0" fontId="34" fillId="10" borderId="4" xfId="0" applyFont="1" applyFill="1" applyBorder="1" applyAlignment="1">
      <alignment wrapText="1"/>
    </xf>
    <xf numFmtId="0" fontId="8" fillId="0" borderId="0" xfId="0" applyFont="1" applyFill="1"/>
    <xf numFmtId="4" fontId="24" fillId="0" borderId="4" xfId="0" applyNumberFormat="1" applyFont="1" applyBorder="1"/>
    <xf numFmtId="0" fontId="0" fillId="0" borderId="4" xfId="0" applyBorder="1" applyAlignment="1">
      <alignment horizontal="left"/>
    </xf>
    <xf numFmtId="0" fontId="8" fillId="2" borderId="4" xfId="0" applyFont="1" applyFill="1" applyBorder="1"/>
    <xf numFmtId="0" fontId="24" fillId="0" borderId="4" xfId="0" applyFont="1" applyFill="1" applyBorder="1" applyAlignment="1">
      <alignment horizontal="left"/>
    </xf>
    <xf numFmtId="0" fontId="24" fillId="0" borderId="4" xfId="0" applyFont="1" applyBorder="1" applyAlignment="1">
      <alignment horizontal="left"/>
    </xf>
    <xf numFmtId="0" fontId="30" fillId="0" borderId="4" xfId="0" applyFont="1" applyBorder="1"/>
    <xf numFmtId="3" fontId="19" fillId="2" borderId="4" xfId="0" applyNumberFormat="1" applyFont="1" applyFill="1" applyBorder="1" applyAlignment="1">
      <alignment horizontal="left"/>
    </xf>
    <xf numFmtId="0" fontId="33" fillId="0" borderId="4" xfId="0" applyFont="1" applyBorder="1"/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vertical="center" wrapText="1"/>
    </xf>
    <xf numFmtId="0" fontId="19" fillId="4" borderId="4" xfId="0" applyFont="1" applyFill="1" applyBorder="1" applyAlignment="1"/>
    <xf numFmtId="3" fontId="0" fillId="0" borderId="4" xfId="0" applyNumberFormat="1" applyBorder="1"/>
    <xf numFmtId="0" fontId="19" fillId="9" borderId="1" xfId="0" applyFont="1" applyFill="1" applyBorder="1"/>
    <xf numFmtId="0" fontId="8" fillId="0" borderId="4" xfId="0" applyFont="1" applyFill="1" applyBorder="1" applyAlignment="1">
      <alignment horizontal="left"/>
    </xf>
    <xf numFmtId="0" fontId="20" fillId="0" borderId="4" xfId="0" applyFont="1" applyFill="1" applyBorder="1" applyAlignment="1">
      <alignment horizontal="left" wrapText="1"/>
    </xf>
    <xf numFmtId="4" fontId="8" fillId="6" borderId="4" xfId="0" applyNumberFormat="1" applyFont="1" applyFill="1" applyBorder="1" applyAlignment="1">
      <alignment horizontal="center" vertical="center" wrapText="1"/>
    </xf>
    <xf numFmtId="4" fontId="19" fillId="0" borderId="3" xfId="0" applyNumberFormat="1" applyFont="1" applyFill="1" applyBorder="1" applyAlignment="1">
      <alignment horizontal="center"/>
    </xf>
    <xf numFmtId="4" fontId="29" fillId="0" borderId="1" xfId="0" applyNumberFormat="1" applyFont="1" applyFill="1" applyBorder="1" applyAlignment="1">
      <alignment horizontal="center"/>
    </xf>
    <xf numFmtId="0" fontId="4" fillId="0" borderId="0" xfId="0" applyFont="1" applyFill="1"/>
    <xf numFmtId="0" fontId="30" fillId="0" borderId="0" xfId="0" applyFont="1" applyFill="1"/>
    <xf numFmtId="0" fontId="7" fillId="0" borderId="0" xfId="0" applyFont="1" applyFill="1"/>
    <xf numFmtId="0" fontId="33" fillId="7" borderId="4" xfId="0" applyFont="1" applyFill="1" applyBorder="1"/>
    <xf numFmtId="0" fontId="33" fillId="8" borderId="4" xfId="0" applyFont="1" applyFill="1" applyBorder="1"/>
    <xf numFmtId="0" fontId="35" fillId="0" borderId="0" xfId="0" applyFont="1" applyFill="1" applyBorder="1"/>
    <xf numFmtId="0" fontId="33" fillId="0" borderId="0" xfId="0" applyFont="1" applyBorder="1"/>
    <xf numFmtId="0" fontId="35" fillId="7" borderId="4" xfId="0" applyFont="1" applyFill="1" applyBorder="1"/>
    <xf numFmtId="0" fontId="35" fillId="7" borderId="4" xfId="0" applyFont="1" applyFill="1" applyBorder="1" applyAlignment="1">
      <alignment horizontal="left"/>
    </xf>
    <xf numFmtId="0" fontId="35" fillId="8" borderId="4" xfId="0" applyFont="1" applyFill="1" applyBorder="1"/>
    <xf numFmtId="0" fontId="35" fillId="8" borderId="4" xfId="0" applyFont="1" applyFill="1" applyBorder="1" applyAlignment="1">
      <alignment horizontal="left"/>
    </xf>
    <xf numFmtId="0" fontId="35" fillId="0" borderId="4" xfId="0" applyFont="1" applyFill="1" applyBorder="1"/>
    <xf numFmtId="0" fontId="35" fillId="0" borderId="4" xfId="0" applyFont="1" applyFill="1" applyBorder="1" applyAlignment="1">
      <alignment horizontal="left"/>
    </xf>
    <xf numFmtId="0" fontId="34" fillId="10" borderId="4" xfId="0" applyFont="1" applyFill="1" applyBorder="1"/>
    <xf numFmtId="0" fontId="34" fillId="10" borderId="4" xfId="0" applyFont="1" applyFill="1" applyBorder="1" applyAlignment="1">
      <alignment horizontal="left"/>
    </xf>
    <xf numFmtId="0" fontId="13" fillId="2" borderId="7" xfId="0" applyFont="1" applyFill="1" applyBorder="1"/>
    <xf numFmtId="0" fontId="13" fillId="2" borderId="7" xfId="0" applyFont="1" applyFill="1" applyBorder="1" applyAlignment="1">
      <alignment horizontal="left"/>
    </xf>
    <xf numFmtId="0" fontId="19" fillId="2" borderId="7" xfId="0" applyFont="1" applyFill="1" applyBorder="1" applyAlignment="1">
      <alignment wrapText="1"/>
    </xf>
    <xf numFmtId="14" fontId="13" fillId="4" borderId="4" xfId="0" applyNumberFormat="1" applyFont="1" applyFill="1" applyBorder="1" applyAlignment="1"/>
    <xf numFmtId="0" fontId="27" fillId="4" borderId="4" xfId="0" applyFont="1" applyFill="1" applyBorder="1" applyAlignment="1"/>
    <xf numFmtId="0" fontId="28" fillId="4" borderId="4" xfId="0" applyFont="1" applyFill="1" applyBorder="1" applyAlignment="1"/>
    <xf numFmtId="0" fontId="19" fillId="4" borderId="4" xfId="0" applyFont="1" applyFill="1" applyBorder="1" applyAlignment="1">
      <alignment wrapText="1"/>
    </xf>
    <xf numFmtId="0" fontId="20" fillId="11" borderId="4" xfId="0" applyNumberFormat="1" applyFont="1" applyFill="1" applyBorder="1"/>
    <xf numFmtId="0" fontId="12" fillId="11" borderId="4" xfId="0" applyFont="1" applyFill="1" applyBorder="1" applyAlignment="1">
      <alignment horizontal="left"/>
    </xf>
    <xf numFmtId="0" fontId="20" fillId="11" borderId="4" xfId="0" applyFont="1" applyFill="1" applyBorder="1" applyAlignment="1">
      <alignment wrapText="1"/>
    </xf>
    <xf numFmtId="4" fontId="24" fillId="11" borderId="4" xfId="0" applyNumberFormat="1" applyFont="1" applyFill="1" applyBorder="1"/>
    <xf numFmtId="4" fontId="20" fillId="11" borderId="4" xfId="0" applyNumberFormat="1" applyFont="1" applyFill="1" applyBorder="1"/>
    <xf numFmtId="0" fontId="13" fillId="11" borderId="7" xfId="0" applyFont="1" applyFill="1" applyBorder="1" applyAlignment="1">
      <alignment horizontal="left"/>
    </xf>
    <xf numFmtId="0" fontId="0" fillId="11" borderId="0" xfId="0" applyFill="1"/>
    <xf numFmtId="0" fontId="4" fillId="11" borderId="7" xfId="0" applyFont="1" applyFill="1" applyBorder="1"/>
    <xf numFmtId="0" fontId="20" fillId="11" borderId="7" xfId="0" applyFont="1" applyFill="1" applyBorder="1"/>
    <xf numFmtId="14" fontId="8" fillId="4" borderId="4" xfId="0" applyNumberFormat="1" applyFont="1" applyFill="1" applyBorder="1" applyAlignment="1"/>
    <xf numFmtId="0" fontId="0" fillId="0" borderId="0" xfId="0" applyFont="1"/>
    <xf numFmtId="0" fontId="0" fillId="0" borderId="0" xfId="0" applyFont="1" applyFill="1"/>
    <xf numFmtId="0" fontId="27" fillId="0" borderId="4" xfId="0" applyFont="1" applyFill="1" applyBorder="1" applyAlignment="1">
      <alignment horizontal="left"/>
    </xf>
    <xf numFmtId="0" fontId="28" fillId="0" borderId="4" xfId="0" applyFont="1" applyFill="1" applyBorder="1"/>
    <xf numFmtId="4" fontId="19" fillId="2" borderId="1" xfId="0" applyNumberFormat="1" applyFont="1" applyFill="1" applyBorder="1"/>
    <xf numFmtId="4" fontId="20" fillId="11" borderId="1" xfId="0" applyNumberFormat="1" applyFont="1" applyFill="1" applyBorder="1"/>
    <xf numFmtId="4" fontId="19" fillId="0" borderId="1" xfId="0" applyNumberFormat="1" applyFont="1" applyFill="1" applyBorder="1" applyAlignment="1">
      <alignment wrapText="1"/>
    </xf>
    <xf numFmtId="4" fontId="24" fillId="0" borderId="1" xfId="0" applyNumberFormat="1" applyFont="1" applyBorder="1"/>
    <xf numFmtId="4" fontId="19" fillId="0" borderId="1" xfId="0" applyNumberFormat="1" applyFont="1" applyFill="1" applyBorder="1"/>
    <xf numFmtId="4" fontId="24" fillId="0" borderId="1" xfId="0" applyNumberFormat="1" applyFont="1" applyFill="1" applyBorder="1"/>
    <xf numFmtId="4" fontId="28" fillId="0" borderId="1" xfId="0" applyNumberFormat="1" applyFont="1" applyFill="1" applyBorder="1"/>
    <xf numFmtId="4" fontId="19" fillId="6" borderId="1" xfId="0" applyNumberFormat="1" applyFont="1" applyFill="1" applyBorder="1" applyAlignment="1">
      <alignment wrapText="1"/>
    </xf>
    <xf numFmtId="4" fontId="19" fillId="0" borderId="1" xfId="0" applyNumberFormat="1" applyFont="1" applyFill="1" applyBorder="1" applyAlignment="1"/>
    <xf numFmtId="4" fontId="28" fillId="6" borderId="1" xfId="0" applyNumberFormat="1" applyFont="1" applyFill="1" applyBorder="1"/>
    <xf numFmtId="4" fontId="19" fillId="2" borderId="8" xfId="0" applyNumberFormat="1" applyFont="1" applyFill="1" applyBorder="1"/>
    <xf numFmtId="4" fontId="24" fillId="8" borderId="1" xfId="0" applyNumberFormat="1" applyFont="1" applyFill="1" applyBorder="1"/>
    <xf numFmtId="4" fontId="19" fillId="11" borderId="1" xfId="0" applyNumberFormat="1" applyFont="1" applyFill="1" applyBorder="1" applyAlignment="1">
      <alignment wrapText="1"/>
    </xf>
    <xf numFmtId="4" fontId="20" fillId="11" borderId="1" xfId="0" applyNumberFormat="1" applyFont="1" applyFill="1" applyBorder="1" applyAlignment="1">
      <alignment wrapText="1"/>
    </xf>
    <xf numFmtId="3" fontId="20" fillId="0" borderId="5" xfId="0" applyNumberFormat="1" applyFont="1" applyFill="1" applyBorder="1" applyAlignment="1">
      <alignment horizontal="left"/>
    </xf>
    <xf numFmtId="4" fontId="24" fillId="11" borderId="1" xfId="0" applyNumberFormat="1" applyFont="1" applyFill="1" applyBorder="1"/>
    <xf numFmtId="0" fontId="24" fillId="11" borderId="1" xfId="0" applyFont="1" applyFill="1" applyBorder="1"/>
    <xf numFmtId="4" fontId="20" fillId="0" borderId="6" xfId="0" applyNumberFormat="1" applyFont="1" applyFill="1" applyBorder="1" applyAlignment="1">
      <alignment wrapText="1"/>
    </xf>
    <xf numFmtId="4" fontId="19" fillId="2" borderId="1" xfId="0" applyNumberFormat="1" applyFont="1" applyFill="1" applyBorder="1" applyAlignment="1"/>
    <xf numFmtId="4" fontId="28" fillId="11" borderId="1" xfId="0" applyNumberFormat="1" applyFont="1" applyFill="1" applyBorder="1"/>
    <xf numFmtId="0" fontId="4" fillId="0" borderId="4" xfId="0" applyFont="1" applyFill="1" applyBorder="1" applyAlignment="1">
      <alignment horizontal="left"/>
    </xf>
    <xf numFmtId="0" fontId="19" fillId="11" borderId="4" xfId="0" applyFont="1" applyFill="1" applyBorder="1"/>
    <xf numFmtId="3" fontId="20" fillId="11" borderId="4" xfId="0" applyNumberFormat="1" applyFont="1" applyFill="1" applyBorder="1" applyAlignment="1">
      <alignment horizontal="left"/>
    </xf>
    <xf numFmtId="4" fontId="24" fillId="0" borderId="0" xfId="0" applyNumberFormat="1" applyFont="1"/>
    <xf numFmtId="3" fontId="4" fillId="0" borderId="4" xfId="0" applyNumberFormat="1" applyFont="1" applyFill="1" applyBorder="1" applyAlignment="1">
      <alignment horizontal="left"/>
    </xf>
    <xf numFmtId="0" fontId="12" fillId="11" borderId="4" xfId="0" applyFont="1" applyFill="1" applyBorder="1" applyAlignment="1">
      <alignment vertical="center"/>
    </xf>
    <xf numFmtId="0" fontId="20" fillId="11" borderId="4" xfId="0" applyFont="1" applyFill="1" applyBorder="1" applyAlignment="1">
      <alignment vertical="center" wrapText="1"/>
    </xf>
    <xf numFmtId="3" fontId="12" fillId="11" borderId="4" xfId="0" applyNumberFormat="1" applyFont="1" applyFill="1" applyBorder="1" applyAlignment="1">
      <alignment horizontal="left" vertical="center"/>
    </xf>
    <xf numFmtId="4" fontId="24" fillId="11" borderId="8" xfId="0" applyNumberFormat="1" applyFont="1" applyFill="1" applyBorder="1"/>
    <xf numFmtId="14" fontId="13" fillId="11" borderId="4" xfId="0" applyNumberFormat="1" applyFont="1" applyFill="1" applyBorder="1" applyAlignment="1"/>
    <xf numFmtId="0" fontId="23" fillId="11" borderId="4" xfId="0" applyFont="1" applyFill="1" applyBorder="1" applyAlignment="1">
      <alignment horizontal="left"/>
    </xf>
    <xf numFmtId="0" fontId="20" fillId="11" borderId="4" xfId="0" applyFont="1" applyFill="1" applyBorder="1"/>
    <xf numFmtId="0" fontId="20" fillId="11" borderId="4" xfId="0" applyFont="1" applyFill="1" applyBorder="1" applyAlignment="1">
      <alignment horizontal="left"/>
    </xf>
    <xf numFmtId="0" fontId="0" fillId="11" borderId="0" xfId="0" applyFont="1" applyFill="1"/>
    <xf numFmtId="0" fontId="24" fillId="11" borderId="4" xfId="0" applyFont="1" applyFill="1" applyBorder="1" applyAlignment="1"/>
    <xf numFmtId="4" fontId="20" fillId="11" borderId="1" xfId="0" applyNumberFormat="1" applyFont="1" applyFill="1" applyBorder="1" applyAlignment="1">
      <alignment horizontal="right"/>
    </xf>
    <xf numFmtId="4" fontId="19" fillId="11" borderId="1" xfId="0" applyNumberFormat="1" applyFont="1" applyFill="1" applyBorder="1" applyAlignment="1"/>
    <xf numFmtId="0" fontId="25" fillId="0" borderId="0" xfId="0" applyFont="1"/>
    <xf numFmtId="0" fontId="25" fillId="0" borderId="0" xfId="0" applyFont="1" applyFill="1"/>
    <xf numFmtId="4" fontId="24" fillId="0" borderId="0" xfId="0" applyNumberFormat="1" applyFont="1" applyFill="1"/>
    <xf numFmtId="4" fontId="25" fillId="0" borderId="0" xfId="0" applyNumberFormat="1" applyFont="1" applyFill="1"/>
    <xf numFmtId="4" fontId="28" fillId="7" borderId="1" xfId="0" applyNumberFormat="1" applyFont="1" applyFill="1" applyBorder="1"/>
    <xf numFmtId="4" fontId="19" fillId="7" borderId="1" xfId="0" applyNumberFormat="1" applyFont="1" applyFill="1" applyBorder="1"/>
    <xf numFmtId="4" fontId="19" fillId="4" borderId="1" xfId="0" applyNumberFormat="1" applyFont="1" applyFill="1" applyBorder="1"/>
    <xf numFmtId="4" fontId="19" fillId="4" borderId="1" xfId="0" applyNumberFormat="1" applyFont="1" applyFill="1" applyBorder="1" applyAlignment="1">
      <alignment vertical="center" wrapText="1"/>
    </xf>
    <xf numFmtId="4" fontId="20" fillId="2" borderId="1" xfId="0" applyNumberFormat="1" applyFont="1" applyFill="1" applyBorder="1"/>
    <xf numFmtId="4" fontId="20" fillId="7" borderId="1" xfId="0" applyNumberFormat="1" applyFont="1" applyFill="1" applyBorder="1"/>
    <xf numFmtId="4" fontId="20" fillId="5" borderId="1" xfId="0" applyNumberFormat="1" applyFont="1" applyFill="1" applyBorder="1"/>
    <xf numFmtId="4" fontId="34" fillId="0" borderId="1" xfId="0" applyNumberFormat="1" applyFont="1" applyFill="1" applyBorder="1"/>
    <xf numFmtId="4" fontId="35" fillId="6" borderId="1" xfId="0" applyNumberFormat="1" applyFont="1" applyFill="1" applyBorder="1"/>
    <xf numFmtId="4" fontId="33" fillId="7" borderId="1" xfId="0" applyNumberFormat="1" applyFont="1" applyFill="1" applyBorder="1"/>
    <xf numFmtId="4" fontId="33" fillId="8" borderId="1" xfId="0" applyNumberFormat="1" applyFont="1" applyFill="1" applyBorder="1"/>
    <xf numFmtId="4" fontId="33" fillId="0" borderId="1" xfId="0" applyNumberFormat="1" applyFont="1" applyFill="1" applyBorder="1"/>
    <xf numFmtId="4" fontId="34" fillId="0" borderId="1" xfId="0" applyNumberFormat="1" applyFont="1" applyFill="1" applyBorder="1" applyAlignment="1">
      <alignment wrapText="1"/>
    </xf>
    <xf numFmtId="4" fontId="34" fillId="10" borderId="1" xfId="0" applyNumberFormat="1" applyFont="1" applyFill="1" applyBorder="1"/>
    <xf numFmtId="0" fontId="0" fillId="0" borderId="4" xfId="0" applyBorder="1"/>
    <xf numFmtId="0" fontId="37" fillId="0" borderId="0" xfId="0" applyFont="1"/>
    <xf numFmtId="4" fontId="38" fillId="0" borderId="4" xfId="0" applyNumberFormat="1" applyFont="1" applyBorder="1"/>
    <xf numFmtId="4" fontId="39" fillId="0" borderId="4" xfId="0" applyNumberFormat="1" applyFont="1" applyBorder="1"/>
    <xf numFmtId="4" fontId="39" fillId="0" borderId="4" xfId="0" applyNumberFormat="1" applyFont="1" applyFill="1" applyBorder="1"/>
    <xf numFmtId="4" fontId="40" fillId="0" borderId="4" xfId="0" applyNumberFormat="1" applyFont="1" applyFill="1" applyBorder="1"/>
    <xf numFmtId="4" fontId="41" fillId="0" borderId="4" xfId="0" applyNumberFormat="1" applyFont="1" applyFill="1" applyBorder="1" applyAlignment="1">
      <alignment horizontal="left"/>
    </xf>
    <xf numFmtId="4" fontId="42" fillId="0" borderId="4" xfId="0" applyNumberFormat="1" applyFont="1" applyFill="1" applyBorder="1"/>
    <xf numFmtId="4" fontId="43" fillId="0" borderId="4" xfId="0" applyNumberFormat="1" applyFont="1" applyFill="1" applyBorder="1"/>
    <xf numFmtId="4" fontId="44" fillId="0" borderId="4" xfId="0" applyNumberFormat="1" applyFont="1" applyFill="1" applyBorder="1"/>
    <xf numFmtId="4" fontId="39" fillId="11" borderId="4" xfId="0" applyNumberFormat="1" applyFont="1" applyFill="1" applyBorder="1"/>
    <xf numFmtId="4" fontId="39" fillId="0" borderId="9" xfId="0" applyNumberFormat="1" applyFont="1" applyBorder="1"/>
    <xf numFmtId="4" fontId="39" fillId="0" borderId="10" xfId="0" applyNumberFormat="1" applyFont="1" applyBorder="1"/>
    <xf numFmtId="0" fontId="23" fillId="0" borderId="0" xfId="0" applyFont="1" applyFill="1"/>
    <xf numFmtId="4" fontId="19" fillId="6" borderId="4" xfId="0" applyNumberFormat="1" applyFont="1" applyFill="1" applyBorder="1" applyAlignment="1">
      <alignment horizontal="center" vertical="center" wrapText="1"/>
    </xf>
    <xf numFmtId="4" fontId="24" fillId="0" borderId="9" xfId="0" applyNumberFormat="1" applyFont="1" applyBorder="1"/>
    <xf numFmtId="4" fontId="24" fillId="0" borderId="10" xfId="0" applyNumberFormat="1" applyFont="1" applyBorder="1"/>
    <xf numFmtId="4" fontId="45" fillId="0" borderId="4" xfId="0" applyNumberFormat="1" applyFont="1" applyFill="1" applyBorder="1"/>
    <xf numFmtId="4" fontId="40" fillId="0" borderId="4" xfId="0" applyNumberFormat="1" applyFont="1" applyBorder="1"/>
    <xf numFmtId="4" fontId="20" fillId="0" borderId="1" xfId="0" applyNumberFormat="1" applyFont="1" applyFill="1" applyBorder="1" applyAlignment="1"/>
    <xf numFmtId="4" fontId="46" fillId="0" borderId="4" xfId="0" applyNumberFormat="1" applyFont="1" applyFill="1" applyBorder="1"/>
    <xf numFmtId="4" fontId="40" fillId="11" borderId="4" xfId="0" applyNumberFormat="1" applyFont="1" applyFill="1" applyBorder="1"/>
    <xf numFmtId="4" fontId="0" fillId="0" borderId="0" xfId="0" applyNumberFormat="1"/>
    <xf numFmtId="4" fontId="0" fillId="0" borderId="0" xfId="0" applyNumberFormat="1" applyFill="1"/>
    <xf numFmtId="4" fontId="49" fillId="0" borderId="4" xfId="0" applyNumberFormat="1" applyFont="1" applyFill="1" applyBorder="1"/>
    <xf numFmtId="0" fontId="50" fillId="0" borderId="0" xfId="0" applyFont="1"/>
    <xf numFmtId="4" fontId="50" fillId="0" borderId="0" xfId="0" applyNumberFormat="1" applyFont="1"/>
    <xf numFmtId="4" fontId="38" fillId="0" borderId="3" xfId="0" applyNumberFormat="1" applyFont="1" applyBorder="1"/>
    <xf numFmtId="4" fontId="49" fillId="0" borderId="3" xfId="0" applyNumberFormat="1" applyFont="1" applyFill="1" applyBorder="1"/>
    <xf numFmtId="4" fontId="47" fillId="0" borderId="3" xfId="0" applyNumberFormat="1" applyFont="1" applyFill="1" applyBorder="1"/>
    <xf numFmtId="4" fontId="49" fillId="0" borderId="11" xfId="0" applyNumberFormat="1" applyFont="1" applyFill="1" applyBorder="1"/>
    <xf numFmtId="0" fontId="24" fillId="0" borderId="0" xfId="0" applyFont="1"/>
    <xf numFmtId="0" fontId="0" fillId="0" borderId="4" xfId="0" applyFill="1" applyBorder="1"/>
    <xf numFmtId="0" fontId="0" fillId="11" borderId="4" xfId="0" applyFill="1" applyBorder="1"/>
    <xf numFmtId="4" fontId="37" fillId="0" borderId="4" xfId="0" applyNumberFormat="1" applyFont="1" applyFill="1" applyBorder="1"/>
    <xf numFmtId="4" fontId="37" fillId="0" borderId="4" xfId="0" applyNumberFormat="1" applyFont="1" applyBorder="1"/>
    <xf numFmtId="4" fontId="51" fillId="0" borderId="4" xfId="0" applyNumberFormat="1" applyFont="1" applyBorder="1"/>
    <xf numFmtId="4" fontId="52" fillId="0" borderId="4" xfId="0" applyNumberFormat="1" applyFont="1" applyBorder="1" applyAlignment="1">
      <alignment horizontal="left"/>
    </xf>
    <xf numFmtId="4" fontId="53" fillId="0" borderId="4" xfId="0" applyNumberFormat="1" applyFont="1" applyBorder="1"/>
    <xf numFmtId="4" fontId="54" fillId="0" borderId="4" xfId="0" applyNumberFormat="1" applyFont="1" applyBorder="1"/>
    <xf numFmtId="4" fontId="55" fillId="0" borderId="4" xfId="0" applyNumberFormat="1" applyFont="1" applyBorder="1"/>
    <xf numFmtId="4" fontId="56" fillId="0" borderId="4" xfId="0" applyNumberFormat="1" applyFont="1" applyFill="1" applyBorder="1"/>
    <xf numFmtId="4" fontId="55" fillId="0" borderId="4" xfId="0" applyNumberFormat="1" applyFont="1" applyFill="1" applyBorder="1"/>
    <xf numFmtId="4" fontId="37" fillId="11" borderId="4" xfId="0" applyNumberFormat="1" applyFont="1" applyFill="1" applyBorder="1"/>
    <xf numFmtId="4" fontId="57" fillId="0" borderId="4" xfId="0" applyNumberFormat="1" applyFont="1" applyFill="1" applyBorder="1"/>
    <xf numFmtId="0" fontId="37" fillId="0" borderId="0" xfId="0" applyFont="1" applyFill="1"/>
    <xf numFmtId="0" fontId="37" fillId="11" borderId="0" xfId="0" applyFont="1" applyFill="1"/>
    <xf numFmtId="4" fontId="48" fillId="0" borderId="4" xfId="0" applyNumberFormat="1" applyFont="1" applyBorder="1"/>
    <xf numFmtId="4" fontId="24" fillId="0" borderId="6" xfId="0" applyNumberFormat="1" applyFont="1" applyFill="1" applyBorder="1"/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0" fillId="0" borderId="0" xfId="0" applyAlignment="1">
      <alignment horizontal="left"/>
    </xf>
    <xf numFmtId="0" fontId="31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33" fillId="6" borderId="1" xfId="0" applyFont="1" applyFill="1" applyBorder="1" applyAlignment="1"/>
    <xf numFmtId="0" fontId="33" fillId="6" borderId="2" xfId="0" applyFont="1" applyFill="1" applyBorder="1" applyAlignment="1"/>
    <xf numFmtId="0" fontId="33" fillId="6" borderId="3" xfId="0" applyFont="1" applyFill="1" applyBorder="1" applyAlignment="1"/>
    <xf numFmtId="0" fontId="34" fillId="0" borderId="1" xfId="0" applyFont="1" applyFill="1" applyBorder="1" applyAlignment="1"/>
    <xf numFmtId="0" fontId="34" fillId="0" borderId="2" xfId="0" applyFont="1" applyFill="1" applyBorder="1" applyAlignment="1"/>
    <xf numFmtId="0" fontId="34" fillId="0" borderId="3" xfId="0" applyFont="1" applyFill="1" applyBorder="1" applyAlignment="1"/>
    <xf numFmtId="0" fontId="19" fillId="2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164" fontId="9" fillId="0" borderId="1" xfId="2" applyFont="1" applyFill="1" applyBorder="1" applyAlignment="1">
      <alignment horizontal="center"/>
    </xf>
    <xf numFmtId="164" fontId="9" fillId="0" borderId="2" xfId="2" applyFont="1" applyFill="1" applyBorder="1" applyAlignment="1">
      <alignment horizontal="center"/>
    </xf>
    <xf numFmtId="164" fontId="9" fillId="0" borderId="3" xfId="2" applyFont="1" applyFill="1" applyBorder="1" applyAlignment="1">
      <alignment horizontal="center"/>
    </xf>
    <xf numFmtId="0" fontId="19" fillId="4" borderId="1" xfId="0" applyFont="1" applyFill="1" applyBorder="1" applyAlignment="1">
      <alignment wrapText="1"/>
    </xf>
    <xf numFmtId="0" fontId="19" fillId="4" borderId="2" xfId="0" applyFont="1" applyFill="1" applyBorder="1" applyAlignment="1">
      <alignment wrapText="1"/>
    </xf>
    <xf numFmtId="0" fontId="19" fillId="4" borderId="3" xfId="0" applyFont="1" applyFill="1" applyBorder="1" applyAlignment="1">
      <alignment wrapText="1"/>
    </xf>
    <xf numFmtId="0" fontId="36" fillId="0" borderId="1" xfId="0" applyFont="1" applyBorder="1" applyAlignment="1"/>
    <xf numFmtId="0" fontId="36" fillId="0" borderId="2" xfId="0" applyFont="1" applyBorder="1" applyAlignment="1"/>
    <xf numFmtId="0" fontId="36" fillId="0" borderId="3" xfId="0" applyFont="1" applyBorder="1" applyAlignment="1"/>
  </cellXfs>
  <cellStyles count="3">
    <cellStyle name="Čiarka" xfId="1" builtinId="3"/>
    <cellStyle name="Mena" xfId="2" builtinId="4"/>
    <cellStyle name="Normálna" xfId="0" builtinId="0"/>
  </cellStyles>
  <dxfs count="0"/>
  <tableStyles count="0" defaultTableStyle="TableStyleMedium2" defaultPivotStyle="PivotStyleLight16"/>
  <colors>
    <mruColors>
      <color rgb="FF99CC00"/>
      <color rgb="FFFF9900"/>
      <color rgb="FFC0C0C0"/>
      <color rgb="FFFF6600"/>
      <color rgb="FFFFCC00"/>
      <color rgb="FFCCCCFF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3"/>
  <sheetViews>
    <sheetView tabSelected="1" topLeftCell="A22" workbookViewId="0">
      <selection activeCell="K49" sqref="K49"/>
    </sheetView>
  </sheetViews>
  <sheetFormatPr defaultRowHeight="15" x14ac:dyDescent="0.25"/>
  <cols>
    <col min="1" max="1" width="8.42578125" customWidth="1"/>
    <col min="2" max="2" width="42.28515625" customWidth="1"/>
    <col min="3" max="3" width="12.5703125" style="250" customWidth="1"/>
    <col min="4" max="4" width="12" customWidth="1"/>
    <col min="5" max="5" width="13" style="66" customWidth="1"/>
    <col min="6" max="6" width="12.85546875" style="290" customWidth="1"/>
    <col min="7" max="7" width="13.28515625" customWidth="1"/>
    <col min="245" max="245" width="7.42578125" customWidth="1"/>
    <col min="246" max="246" width="36.85546875" customWidth="1"/>
    <col min="247" max="248" width="11.5703125" customWidth="1"/>
    <col min="249" max="249" width="10.7109375" customWidth="1"/>
    <col min="250" max="250" width="11" customWidth="1"/>
    <col min="251" max="251" width="9" customWidth="1"/>
    <col min="252" max="252" width="10.42578125" customWidth="1"/>
    <col min="253" max="253" width="10.140625" customWidth="1"/>
    <col min="501" max="501" width="7.42578125" customWidth="1"/>
    <col min="502" max="502" width="36.85546875" customWidth="1"/>
    <col min="503" max="504" width="11.5703125" customWidth="1"/>
    <col min="505" max="505" width="10.7109375" customWidth="1"/>
    <col min="506" max="506" width="11" customWidth="1"/>
    <col min="507" max="507" width="9" customWidth="1"/>
    <col min="508" max="508" width="10.42578125" customWidth="1"/>
    <col min="509" max="509" width="10.140625" customWidth="1"/>
    <col min="757" max="757" width="7.42578125" customWidth="1"/>
    <col min="758" max="758" width="36.85546875" customWidth="1"/>
    <col min="759" max="760" width="11.5703125" customWidth="1"/>
    <col min="761" max="761" width="10.7109375" customWidth="1"/>
    <col min="762" max="762" width="11" customWidth="1"/>
    <col min="763" max="763" width="9" customWidth="1"/>
    <col min="764" max="764" width="10.42578125" customWidth="1"/>
    <col min="765" max="765" width="10.140625" customWidth="1"/>
    <col min="1013" max="1013" width="7.42578125" customWidth="1"/>
    <col min="1014" max="1014" width="36.85546875" customWidth="1"/>
    <col min="1015" max="1016" width="11.5703125" customWidth="1"/>
    <col min="1017" max="1017" width="10.7109375" customWidth="1"/>
    <col min="1018" max="1018" width="11" customWidth="1"/>
    <col min="1019" max="1019" width="9" customWidth="1"/>
    <col min="1020" max="1020" width="10.42578125" customWidth="1"/>
    <col min="1021" max="1021" width="10.140625" customWidth="1"/>
    <col min="1269" max="1269" width="7.42578125" customWidth="1"/>
    <col min="1270" max="1270" width="36.85546875" customWidth="1"/>
    <col min="1271" max="1272" width="11.5703125" customWidth="1"/>
    <col min="1273" max="1273" width="10.7109375" customWidth="1"/>
    <col min="1274" max="1274" width="11" customWidth="1"/>
    <col min="1275" max="1275" width="9" customWidth="1"/>
    <col min="1276" max="1276" width="10.42578125" customWidth="1"/>
    <col min="1277" max="1277" width="10.140625" customWidth="1"/>
    <col min="1525" max="1525" width="7.42578125" customWidth="1"/>
    <col min="1526" max="1526" width="36.85546875" customWidth="1"/>
    <col min="1527" max="1528" width="11.5703125" customWidth="1"/>
    <col min="1529" max="1529" width="10.7109375" customWidth="1"/>
    <col min="1530" max="1530" width="11" customWidth="1"/>
    <col min="1531" max="1531" width="9" customWidth="1"/>
    <col min="1532" max="1532" width="10.42578125" customWidth="1"/>
    <col min="1533" max="1533" width="10.140625" customWidth="1"/>
    <col min="1781" max="1781" width="7.42578125" customWidth="1"/>
    <col min="1782" max="1782" width="36.85546875" customWidth="1"/>
    <col min="1783" max="1784" width="11.5703125" customWidth="1"/>
    <col min="1785" max="1785" width="10.7109375" customWidth="1"/>
    <col min="1786" max="1786" width="11" customWidth="1"/>
    <col min="1787" max="1787" width="9" customWidth="1"/>
    <col min="1788" max="1788" width="10.42578125" customWidth="1"/>
    <col min="1789" max="1789" width="10.140625" customWidth="1"/>
    <col min="2037" max="2037" width="7.42578125" customWidth="1"/>
    <col min="2038" max="2038" width="36.85546875" customWidth="1"/>
    <col min="2039" max="2040" width="11.5703125" customWidth="1"/>
    <col min="2041" max="2041" width="10.7109375" customWidth="1"/>
    <col min="2042" max="2042" width="11" customWidth="1"/>
    <col min="2043" max="2043" width="9" customWidth="1"/>
    <col min="2044" max="2044" width="10.42578125" customWidth="1"/>
    <col min="2045" max="2045" width="10.140625" customWidth="1"/>
    <col min="2293" max="2293" width="7.42578125" customWidth="1"/>
    <col min="2294" max="2294" width="36.85546875" customWidth="1"/>
    <col min="2295" max="2296" width="11.5703125" customWidth="1"/>
    <col min="2297" max="2297" width="10.7109375" customWidth="1"/>
    <col min="2298" max="2298" width="11" customWidth="1"/>
    <col min="2299" max="2299" width="9" customWidth="1"/>
    <col min="2300" max="2300" width="10.42578125" customWidth="1"/>
    <col min="2301" max="2301" width="10.140625" customWidth="1"/>
    <col min="2549" max="2549" width="7.42578125" customWidth="1"/>
    <col min="2550" max="2550" width="36.85546875" customWidth="1"/>
    <col min="2551" max="2552" width="11.5703125" customWidth="1"/>
    <col min="2553" max="2553" width="10.7109375" customWidth="1"/>
    <col min="2554" max="2554" width="11" customWidth="1"/>
    <col min="2555" max="2555" width="9" customWidth="1"/>
    <col min="2556" max="2556" width="10.42578125" customWidth="1"/>
    <col min="2557" max="2557" width="10.140625" customWidth="1"/>
    <col min="2805" max="2805" width="7.42578125" customWidth="1"/>
    <col min="2806" max="2806" width="36.85546875" customWidth="1"/>
    <col min="2807" max="2808" width="11.5703125" customWidth="1"/>
    <col min="2809" max="2809" width="10.7109375" customWidth="1"/>
    <col min="2810" max="2810" width="11" customWidth="1"/>
    <col min="2811" max="2811" width="9" customWidth="1"/>
    <col min="2812" max="2812" width="10.42578125" customWidth="1"/>
    <col min="2813" max="2813" width="10.140625" customWidth="1"/>
    <col min="3061" max="3061" width="7.42578125" customWidth="1"/>
    <col min="3062" max="3062" width="36.85546875" customWidth="1"/>
    <col min="3063" max="3064" width="11.5703125" customWidth="1"/>
    <col min="3065" max="3065" width="10.7109375" customWidth="1"/>
    <col min="3066" max="3066" width="11" customWidth="1"/>
    <col min="3067" max="3067" width="9" customWidth="1"/>
    <col min="3068" max="3068" width="10.42578125" customWidth="1"/>
    <col min="3069" max="3069" width="10.140625" customWidth="1"/>
    <col min="3317" max="3317" width="7.42578125" customWidth="1"/>
    <col min="3318" max="3318" width="36.85546875" customWidth="1"/>
    <col min="3319" max="3320" width="11.5703125" customWidth="1"/>
    <col min="3321" max="3321" width="10.7109375" customWidth="1"/>
    <col min="3322" max="3322" width="11" customWidth="1"/>
    <col min="3323" max="3323" width="9" customWidth="1"/>
    <col min="3324" max="3324" width="10.42578125" customWidth="1"/>
    <col min="3325" max="3325" width="10.140625" customWidth="1"/>
    <col min="3573" max="3573" width="7.42578125" customWidth="1"/>
    <col min="3574" max="3574" width="36.85546875" customWidth="1"/>
    <col min="3575" max="3576" width="11.5703125" customWidth="1"/>
    <col min="3577" max="3577" width="10.7109375" customWidth="1"/>
    <col min="3578" max="3578" width="11" customWidth="1"/>
    <col min="3579" max="3579" width="9" customWidth="1"/>
    <col min="3580" max="3580" width="10.42578125" customWidth="1"/>
    <col min="3581" max="3581" width="10.140625" customWidth="1"/>
    <col min="3829" max="3829" width="7.42578125" customWidth="1"/>
    <col min="3830" max="3830" width="36.85546875" customWidth="1"/>
    <col min="3831" max="3832" width="11.5703125" customWidth="1"/>
    <col min="3833" max="3833" width="10.7109375" customWidth="1"/>
    <col min="3834" max="3834" width="11" customWidth="1"/>
    <col min="3835" max="3835" width="9" customWidth="1"/>
    <col min="3836" max="3836" width="10.42578125" customWidth="1"/>
    <col min="3837" max="3837" width="10.140625" customWidth="1"/>
    <col min="4085" max="4085" width="7.42578125" customWidth="1"/>
    <col min="4086" max="4086" width="36.85546875" customWidth="1"/>
    <col min="4087" max="4088" width="11.5703125" customWidth="1"/>
    <col min="4089" max="4089" width="10.7109375" customWidth="1"/>
    <col min="4090" max="4090" width="11" customWidth="1"/>
    <col min="4091" max="4091" width="9" customWidth="1"/>
    <col min="4092" max="4092" width="10.42578125" customWidth="1"/>
    <col min="4093" max="4093" width="10.140625" customWidth="1"/>
    <col min="4341" max="4341" width="7.42578125" customWidth="1"/>
    <col min="4342" max="4342" width="36.85546875" customWidth="1"/>
    <col min="4343" max="4344" width="11.5703125" customWidth="1"/>
    <col min="4345" max="4345" width="10.7109375" customWidth="1"/>
    <col min="4346" max="4346" width="11" customWidth="1"/>
    <col min="4347" max="4347" width="9" customWidth="1"/>
    <col min="4348" max="4348" width="10.42578125" customWidth="1"/>
    <col min="4349" max="4349" width="10.140625" customWidth="1"/>
    <col min="4597" max="4597" width="7.42578125" customWidth="1"/>
    <col min="4598" max="4598" width="36.85546875" customWidth="1"/>
    <col min="4599" max="4600" width="11.5703125" customWidth="1"/>
    <col min="4601" max="4601" width="10.7109375" customWidth="1"/>
    <col min="4602" max="4602" width="11" customWidth="1"/>
    <col min="4603" max="4603" width="9" customWidth="1"/>
    <col min="4604" max="4604" width="10.42578125" customWidth="1"/>
    <col min="4605" max="4605" width="10.140625" customWidth="1"/>
    <col min="4853" max="4853" width="7.42578125" customWidth="1"/>
    <col min="4854" max="4854" width="36.85546875" customWidth="1"/>
    <col min="4855" max="4856" width="11.5703125" customWidth="1"/>
    <col min="4857" max="4857" width="10.7109375" customWidth="1"/>
    <col min="4858" max="4858" width="11" customWidth="1"/>
    <col min="4859" max="4859" width="9" customWidth="1"/>
    <col min="4860" max="4860" width="10.42578125" customWidth="1"/>
    <col min="4861" max="4861" width="10.140625" customWidth="1"/>
    <col min="5109" max="5109" width="7.42578125" customWidth="1"/>
    <col min="5110" max="5110" width="36.85546875" customWidth="1"/>
    <col min="5111" max="5112" width="11.5703125" customWidth="1"/>
    <col min="5113" max="5113" width="10.7109375" customWidth="1"/>
    <col min="5114" max="5114" width="11" customWidth="1"/>
    <col min="5115" max="5115" width="9" customWidth="1"/>
    <col min="5116" max="5116" width="10.42578125" customWidth="1"/>
    <col min="5117" max="5117" width="10.140625" customWidth="1"/>
    <col min="5365" max="5365" width="7.42578125" customWidth="1"/>
    <col min="5366" max="5366" width="36.85546875" customWidth="1"/>
    <col min="5367" max="5368" width="11.5703125" customWidth="1"/>
    <col min="5369" max="5369" width="10.7109375" customWidth="1"/>
    <col min="5370" max="5370" width="11" customWidth="1"/>
    <col min="5371" max="5371" width="9" customWidth="1"/>
    <col min="5372" max="5372" width="10.42578125" customWidth="1"/>
    <col min="5373" max="5373" width="10.140625" customWidth="1"/>
    <col min="5621" max="5621" width="7.42578125" customWidth="1"/>
    <col min="5622" max="5622" width="36.85546875" customWidth="1"/>
    <col min="5623" max="5624" width="11.5703125" customWidth="1"/>
    <col min="5625" max="5625" width="10.7109375" customWidth="1"/>
    <col min="5626" max="5626" width="11" customWidth="1"/>
    <col min="5627" max="5627" width="9" customWidth="1"/>
    <col min="5628" max="5628" width="10.42578125" customWidth="1"/>
    <col min="5629" max="5629" width="10.140625" customWidth="1"/>
    <col min="5877" max="5877" width="7.42578125" customWidth="1"/>
    <col min="5878" max="5878" width="36.85546875" customWidth="1"/>
    <col min="5879" max="5880" width="11.5703125" customWidth="1"/>
    <col min="5881" max="5881" width="10.7109375" customWidth="1"/>
    <col min="5882" max="5882" width="11" customWidth="1"/>
    <col min="5883" max="5883" width="9" customWidth="1"/>
    <col min="5884" max="5884" width="10.42578125" customWidth="1"/>
    <col min="5885" max="5885" width="10.140625" customWidth="1"/>
    <col min="6133" max="6133" width="7.42578125" customWidth="1"/>
    <col min="6134" max="6134" width="36.85546875" customWidth="1"/>
    <col min="6135" max="6136" width="11.5703125" customWidth="1"/>
    <col min="6137" max="6137" width="10.7109375" customWidth="1"/>
    <col min="6138" max="6138" width="11" customWidth="1"/>
    <col min="6139" max="6139" width="9" customWidth="1"/>
    <col min="6140" max="6140" width="10.42578125" customWidth="1"/>
    <col min="6141" max="6141" width="10.140625" customWidth="1"/>
    <col min="6389" max="6389" width="7.42578125" customWidth="1"/>
    <col min="6390" max="6390" width="36.85546875" customWidth="1"/>
    <col min="6391" max="6392" width="11.5703125" customWidth="1"/>
    <col min="6393" max="6393" width="10.7109375" customWidth="1"/>
    <col min="6394" max="6394" width="11" customWidth="1"/>
    <col min="6395" max="6395" width="9" customWidth="1"/>
    <col min="6396" max="6396" width="10.42578125" customWidth="1"/>
    <col min="6397" max="6397" width="10.140625" customWidth="1"/>
    <col min="6645" max="6645" width="7.42578125" customWidth="1"/>
    <col min="6646" max="6646" width="36.85546875" customWidth="1"/>
    <col min="6647" max="6648" width="11.5703125" customWidth="1"/>
    <col min="6649" max="6649" width="10.7109375" customWidth="1"/>
    <col min="6650" max="6650" width="11" customWidth="1"/>
    <col min="6651" max="6651" width="9" customWidth="1"/>
    <col min="6652" max="6652" width="10.42578125" customWidth="1"/>
    <col min="6653" max="6653" width="10.140625" customWidth="1"/>
    <col min="6901" max="6901" width="7.42578125" customWidth="1"/>
    <col min="6902" max="6902" width="36.85546875" customWidth="1"/>
    <col min="6903" max="6904" width="11.5703125" customWidth="1"/>
    <col min="6905" max="6905" width="10.7109375" customWidth="1"/>
    <col min="6906" max="6906" width="11" customWidth="1"/>
    <col min="6907" max="6907" width="9" customWidth="1"/>
    <col min="6908" max="6908" width="10.42578125" customWidth="1"/>
    <col min="6909" max="6909" width="10.140625" customWidth="1"/>
    <col min="7157" max="7157" width="7.42578125" customWidth="1"/>
    <col min="7158" max="7158" width="36.85546875" customWidth="1"/>
    <col min="7159" max="7160" width="11.5703125" customWidth="1"/>
    <col min="7161" max="7161" width="10.7109375" customWidth="1"/>
    <col min="7162" max="7162" width="11" customWidth="1"/>
    <col min="7163" max="7163" width="9" customWidth="1"/>
    <col min="7164" max="7164" width="10.42578125" customWidth="1"/>
    <col min="7165" max="7165" width="10.140625" customWidth="1"/>
    <col min="7413" max="7413" width="7.42578125" customWidth="1"/>
    <col min="7414" max="7414" width="36.85546875" customWidth="1"/>
    <col min="7415" max="7416" width="11.5703125" customWidth="1"/>
    <col min="7417" max="7417" width="10.7109375" customWidth="1"/>
    <col min="7418" max="7418" width="11" customWidth="1"/>
    <col min="7419" max="7419" width="9" customWidth="1"/>
    <col min="7420" max="7420" width="10.42578125" customWidth="1"/>
    <col min="7421" max="7421" width="10.140625" customWidth="1"/>
    <col min="7669" max="7669" width="7.42578125" customWidth="1"/>
    <col min="7670" max="7670" width="36.85546875" customWidth="1"/>
    <col min="7671" max="7672" width="11.5703125" customWidth="1"/>
    <col min="7673" max="7673" width="10.7109375" customWidth="1"/>
    <col min="7674" max="7674" width="11" customWidth="1"/>
    <col min="7675" max="7675" width="9" customWidth="1"/>
    <col min="7676" max="7676" width="10.42578125" customWidth="1"/>
    <col min="7677" max="7677" width="10.140625" customWidth="1"/>
    <col min="7925" max="7925" width="7.42578125" customWidth="1"/>
    <col min="7926" max="7926" width="36.85546875" customWidth="1"/>
    <col min="7927" max="7928" width="11.5703125" customWidth="1"/>
    <col min="7929" max="7929" width="10.7109375" customWidth="1"/>
    <col min="7930" max="7930" width="11" customWidth="1"/>
    <col min="7931" max="7931" width="9" customWidth="1"/>
    <col min="7932" max="7932" width="10.42578125" customWidth="1"/>
    <col min="7933" max="7933" width="10.140625" customWidth="1"/>
    <col min="8181" max="8181" width="7.42578125" customWidth="1"/>
    <col min="8182" max="8182" width="36.85546875" customWidth="1"/>
    <col min="8183" max="8184" width="11.5703125" customWidth="1"/>
    <col min="8185" max="8185" width="10.7109375" customWidth="1"/>
    <col min="8186" max="8186" width="11" customWidth="1"/>
    <col min="8187" max="8187" width="9" customWidth="1"/>
    <col min="8188" max="8188" width="10.42578125" customWidth="1"/>
    <col min="8189" max="8189" width="10.140625" customWidth="1"/>
    <col min="8437" max="8437" width="7.42578125" customWidth="1"/>
    <col min="8438" max="8438" width="36.85546875" customWidth="1"/>
    <col min="8439" max="8440" width="11.5703125" customWidth="1"/>
    <col min="8441" max="8441" width="10.7109375" customWidth="1"/>
    <col min="8442" max="8442" width="11" customWidth="1"/>
    <col min="8443" max="8443" width="9" customWidth="1"/>
    <col min="8444" max="8444" width="10.42578125" customWidth="1"/>
    <col min="8445" max="8445" width="10.140625" customWidth="1"/>
    <col min="8693" max="8693" width="7.42578125" customWidth="1"/>
    <col min="8694" max="8694" width="36.85546875" customWidth="1"/>
    <col min="8695" max="8696" width="11.5703125" customWidth="1"/>
    <col min="8697" max="8697" width="10.7109375" customWidth="1"/>
    <col min="8698" max="8698" width="11" customWidth="1"/>
    <col min="8699" max="8699" width="9" customWidth="1"/>
    <col min="8700" max="8700" width="10.42578125" customWidth="1"/>
    <col min="8701" max="8701" width="10.140625" customWidth="1"/>
    <col min="8949" max="8949" width="7.42578125" customWidth="1"/>
    <col min="8950" max="8950" width="36.85546875" customWidth="1"/>
    <col min="8951" max="8952" width="11.5703125" customWidth="1"/>
    <col min="8953" max="8953" width="10.7109375" customWidth="1"/>
    <col min="8954" max="8954" width="11" customWidth="1"/>
    <col min="8955" max="8955" width="9" customWidth="1"/>
    <col min="8956" max="8956" width="10.42578125" customWidth="1"/>
    <col min="8957" max="8957" width="10.140625" customWidth="1"/>
    <col min="9205" max="9205" width="7.42578125" customWidth="1"/>
    <col min="9206" max="9206" width="36.85546875" customWidth="1"/>
    <col min="9207" max="9208" width="11.5703125" customWidth="1"/>
    <col min="9209" max="9209" width="10.7109375" customWidth="1"/>
    <col min="9210" max="9210" width="11" customWidth="1"/>
    <col min="9211" max="9211" width="9" customWidth="1"/>
    <col min="9212" max="9212" width="10.42578125" customWidth="1"/>
    <col min="9213" max="9213" width="10.140625" customWidth="1"/>
    <col min="9461" max="9461" width="7.42578125" customWidth="1"/>
    <col min="9462" max="9462" width="36.85546875" customWidth="1"/>
    <col min="9463" max="9464" width="11.5703125" customWidth="1"/>
    <col min="9465" max="9465" width="10.7109375" customWidth="1"/>
    <col min="9466" max="9466" width="11" customWidth="1"/>
    <col min="9467" max="9467" width="9" customWidth="1"/>
    <col min="9468" max="9468" width="10.42578125" customWidth="1"/>
    <col min="9469" max="9469" width="10.140625" customWidth="1"/>
    <col min="9717" max="9717" width="7.42578125" customWidth="1"/>
    <col min="9718" max="9718" width="36.85546875" customWidth="1"/>
    <col min="9719" max="9720" width="11.5703125" customWidth="1"/>
    <col min="9721" max="9721" width="10.7109375" customWidth="1"/>
    <col min="9722" max="9722" width="11" customWidth="1"/>
    <col min="9723" max="9723" width="9" customWidth="1"/>
    <col min="9724" max="9724" width="10.42578125" customWidth="1"/>
    <col min="9725" max="9725" width="10.140625" customWidth="1"/>
    <col min="9973" max="9973" width="7.42578125" customWidth="1"/>
    <col min="9974" max="9974" width="36.85546875" customWidth="1"/>
    <col min="9975" max="9976" width="11.5703125" customWidth="1"/>
    <col min="9977" max="9977" width="10.7109375" customWidth="1"/>
    <col min="9978" max="9978" width="11" customWidth="1"/>
    <col min="9979" max="9979" width="9" customWidth="1"/>
    <col min="9980" max="9980" width="10.42578125" customWidth="1"/>
    <col min="9981" max="9981" width="10.140625" customWidth="1"/>
    <col min="10229" max="10229" width="7.42578125" customWidth="1"/>
    <col min="10230" max="10230" width="36.85546875" customWidth="1"/>
    <col min="10231" max="10232" width="11.5703125" customWidth="1"/>
    <col min="10233" max="10233" width="10.7109375" customWidth="1"/>
    <col min="10234" max="10234" width="11" customWidth="1"/>
    <col min="10235" max="10235" width="9" customWidth="1"/>
    <col min="10236" max="10236" width="10.42578125" customWidth="1"/>
    <col min="10237" max="10237" width="10.140625" customWidth="1"/>
    <col min="10485" max="10485" width="7.42578125" customWidth="1"/>
    <col min="10486" max="10486" width="36.85546875" customWidth="1"/>
    <col min="10487" max="10488" width="11.5703125" customWidth="1"/>
    <col min="10489" max="10489" width="10.7109375" customWidth="1"/>
    <col min="10490" max="10490" width="11" customWidth="1"/>
    <col min="10491" max="10491" width="9" customWidth="1"/>
    <col min="10492" max="10492" width="10.42578125" customWidth="1"/>
    <col min="10493" max="10493" width="10.140625" customWidth="1"/>
    <col min="10741" max="10741" width="7.42578125" customWidth="1"/>
    <col min="10742" max="10742" width="36.85546875" customWidth="1"/>
    <col min="10743" max="10744" width="11.5703125" customWidth="1"/>
    <col min="10745" max="10745" width="10.7109375" customWidth="1"/>
    <col min="10746" max="10746" width="11" customWidth="1"/>
    <col min="10747" max="10747" width="9" customWidth="1"/>
    <col min="10748" max="10748" width="10.42578125" customWidth="1"/>
    <col min="10749" max="10749" width="10.140625" customWidth="1"/>
    <col min="10997" max="10997" width="7.42578125" customWidth="1"/>
    <col min="10998" max="10998" width="36.85546875" customWidth="1"/>
    <col min="10999" max="11000" width="11.5703125" customWidth="1"/>
    <col min="11001" max="11001" width="10.7109375" customWidth="1"/>
    <col min="11002" max="11002" width="11" customWidth="1"/>
    <col min="11003" max="11003" width="9" customWidth="1"/>
    <col min="11004" max="11004" width="10.42578125" customWidth="1"/>
    <col min="11005" max="11005" width="10.140625" customWidth="1"/>
    <col min="11253" max="11253" width="7.42578125" customWidth="1"/>
    <col min="11254" max="11254" width="36.85546875" customWidth="1"/>
    <col min="11255" max="11256" width="11.5703125" customWidth="1"/>
    <col min="11257" max="11257" width="10.7109375" customWidth="1"/>
    <col min="11258" max="11258" width="11" customWidth="1"/>
    <col min="11259" max="11259" width="9" customWidth="1"/>
    <col min="11260" max="11260" width="10.42578125" customWidth="1"/>
    <col min="11261" max="11261" width="10.140625" customWidth="1"/>
    <col min="11509" max="11509" width="7.42578125" customWidth="1"/>
    <col min="11510" max="11510" width="36.85546875" customWidth="1"/>
    <col min="11511" max="11512" width="11.5703125" customWidth="1"/>
    <col min="11513" max="11513" width="10.7109375" customWidth="1"/>
    <col min="11514" max="11514" width="11" customWidth="1"/>
    <col min="11515" max="11515" width="9" customWidth="1"/>
    <col min="11516" max="11516" width="10.42578125" customWidth="1"/>
    <col min="11517" max="11517" width="10.140625" customWidth="1"/>
    <col min="11765" max="11765" width="7.42578125" customWidth="1"/>
    <col min="11766" max="11766" width="36.85546875" customWidth="1"/>
    <col min="11767" max="11768" width="11.5703125" customWidth="1"/>
    <col min="11769" max="11769" width="10.7109375" customWidth="1"/>
    <col min="11770" max="11770" width="11" customWidth="1"/>
    <col min="11771" max="11771" width="9" customWidth="1"/>
    <col min="11772" max="11772" width="10.42578125" customWidth="1"/>
    <col min="11773" max="11773" width="10.140625" customWidth="1"/>
    <col min="12021" max="12021" width="7.42578125" customWidth="1"/>
    <col min="12022" max="12022" width="36.85546875" customWidth="1"/>
    <col min="12023" max="12024" width="11.5703125" customWidth="1"/>
    <col min="12025" max="12025" width="10.7109375" customWidth="1"/>
    <col min="12026" max="12026" width="11" customWidth="1"/>
    <col min="12027" max="12027" width="9" customWidth="1"/>
    <col min="12028" max="12028" width="10.42578125" customWidth="1"/>
    <col min="12029" max="12029" width="10.140625" customWidth="1"/>
    <col min="12277" max="12277" width="7.42578125" customWidth="1"/>
    <col min="12278" max="12278" width="36.85546875" customWidth="1"/>
    <col min="12279" max="12280" width="11.5703125" customWidth="1"/>
    <col min="12281" max="12281" width="10.7109375" customWidth="1"/>
    <col min="12282" max="12282" width="11" customWidth="1"/>
    <col min="12283" max="12283" width="9" customWidth="1"/>
    <col min="12284" max="12284" width="10.42578125" customWidth="1"/>
    <col min="12285" max="12285" width="10.140625" customWidth="1"/>
    <col min="12533" max="12533" width="7.42578125" customWidth="1"/>
    <col min="12534" max="12534" width="36.85546875" customWidth="1"/>
    <col min="12535" max="12536" width="11.5703125" customWidth="1"/>
    <col min="12537" max="12537" width="10.7109375" customWidth="1"/>
    <col min="12538" max="12538" width="11" customWidth="1"/>
    <col min="12539" max="12539" width="9" customWidth="1"/>
    <col min="12540" max="12540" width="10.42578125" customWidth="1"/>
    <col min="12541" max="12541" width="10.140625" customWidth="1"/>
    <col min="12789" max="12789" width="7.42578125" customWidth="1"/>
    <col min="12790" max="12790" width="36.85546875" customWidth="1"/>
    <col min="12791" max="12792" width="11.5703125" customWidth="1"/>
    <col min="12793" max="12793" width="10.7109375" customWidth="1"/>
    <col min="12794" max="12794" width="11" customWidth="1"/>
    <col min="12795" max="12795" width="9" customWidth="1"/>
    <col min="12796" max="12796" width="10.42578125" customWidth="1"/>
    <col min="12797" max="12797" width="10.140625" customWidth="1"/>
    <col min="13045" max="13045" width="7.42578125" customWidth="1"/>
    <col min="13046" max="13046" width="36.85546875" customWidth="1"/>
    <col min="13047" max="13048" width="11.5703125" customWidth="1"/>
    <col min="13049" max="13049" width="10.7109375" customWidth="1"/>
    <col min="13050" max="13050" width="11" customWidth="1"/>
    <col min="13051" max="13051" width="9" customWidth="1"/>
    <col min="13052" max="13052" width="10.42578125" customWidth="1"/>
    <col min="13053" max="13053" width="10.140625" customWidth="1"/>
    <col min="13301" max="13301" width="7.42578125" customWidth="1"/>
    <col min="13302" max="13302" width="36.85546875" customWidth="1"/>
    <col min="13303" max="13304" width="11.5703125" customWidth="1"/>
    <col min="13305" max="13305" width="10.7109375" customWidth="1"/>
    <col min="13306" max="13306" width="11" customWidth="1"/>
    <col min="13307" max="13307" width="9" customWidth="1"/>
    <col min="13308" max="13308" width="10.42578125" customWidth="1"/>
    <col min="13309" max="13309" width="10.140625" customWidth="1"/>
    <col min="13557" max="13557" width="7.42578125" customWidth="1"/>
    <col min="13558" max="13558" width="36.85546875" customWidth="1"/>
    <col min="13559" max="13560" width="11.5703125" customWidth="1"/>
    <col min="13561" max="13561" width="10.7109375" customWidth="1"/>
    <col min="13562" max="13562" width="11" customWidth="1"/>
    <col min="13563" max="13563" width="9" customWidth="1"/>
    <col min="13564" max="13564" width="10.42578125" customWidth="1"/>
    <col min="13565" max="13565" width="10.140625" customWidth="1"/>
    <col min="13813" max="13813" width="7.42578125" customWidth="1"/>
    <col min="13814" max="13814" width="36.85546875" customWidth="1"/>
    <col min="13815" max="13816" width="11.5703125" customWidth="1"/>
    <col min="13817" max="13817" width="10.7109375" customWidth="1"/>
    <col min="13818" max="13818" width="11" customWidth="1"/>
    <col min="13819" max="13819" width="9" customWidth="1"/>
    <col min="13820" max="13820" width="10.42578125" customWidth="1"/>
    <col min="13821" max="13821" width="10.140625" customWidth="1"/>
    <col min="14069" max="14069" width="7.42578125" customWidth="1"/>
    <col min="14070" max="14070" width="36.85546875" customWidth="1"/>
    <col min="14071" max="14072" width="11.5703125" customWidth="1"/>
    <col min="14073" max="14073" width="10.7109375" customWidth="1"/>
    <col min="14074" max="14074" width="11" customWidth="1"/>
    <col min="14075" max="14075" width="9" customWidth="1"/>
    <col min="14076" max="14076" width="10.42578125" customWidth="1"/>
    <col min="14077" max="14077" width="10.140625" customWidth="1"/>
    <col min="14325" max="14325" width="7.42578125" customWidth="1"/>
    <col min="14326" max="14326" width="36.85546875" customWidth="1"/>
    <col min="14327" max="14328" width="11.5703125" customWidth="1"/>
    <col min="14329" max="14329" width="10.7109375" customWidth="1"/>
    <col min="14330" max="14330" width="11" customWidth="1"/>
    <col min="14331" max="14331" width="9" customWidth="1"/>
    <col min="14332" max="14332" width="10.42578125" customWidth="1"/>
    <col min="14333" max="14333" width="10.140625" customWidth="1"/>
    <col min="14581" max="14581" width="7.42578125" customWidth="1"/>
    <col min="14582" max="14582" width="36.85546875" customWidth="1"/>
    <col min="14583" max="14584" width="11.5703125" customWidth="1"/>
    <col min="14585" max="14585" width="10.7109375" customWidth="1"/>
    <col min="14586" max="14586" width="11" customWidth="1"/>
    <col min="14587" max="14587" width="9" customWidth="1"/>
    <col min="14588" max="14588" width="10.42578125" customWidth="1"/>
    <col min="14589" max="14589" width="10.140625" customWidth="1"/>
    <col min="14837" max="14837" width="7.42578125" customWidth="1"/>
    <col min="14838" max="14838" width="36.85546875" customWidth="1"/>
    <col min="14839" max="14840" width="11.5703125" customWidth="1"/>
    <col min="14841" max="14841" width="10.7109375" customWidth="1"/>
    <col min="14842" max="14842" width="11" customWidth="1"/>
    <col min="14843" max="14843" width="9" customWidth="1"/>
    <col min="14844" max="14844" width="10.42578125" customWidth="1"/>
    <col min="14845" max="14845" width="10.140625" customWidth="1"/>
    <col min="15093" max="15093" width="7.42578125" customWidth="1"/>
    <col min="15094" max="15094" width="36.85546875" customWidth="1"/>
    <col min="15095" max="15096" width="11.5703125" customWidth="1"/>
    <col min="15097" max="15097" width="10.7109375" customWidth="1"/>
    <col min="15098" max="15098" width="11" customWidth="1"/>
    <col min="15099" max="15099" width="9" customWidth="1"/>
    <col min="15100" max="15100" width="10.42578125" customWidth="1"/>
    <col min="15101" max="15101" width="10.140625" customWidth="1"/>
    <col min="15349" max="15349" width="7.42578125" customWidth="1"/>
    <col min="15350" max="15350" width="36.85546875" customWidth="1"/>
    <col min="15351" max="15352" width="11.5703125" customWidth="1"/>
    <col min="15353" max="15353" width="10.7109375" customWidth="1"/>
    <col min="15354" max="15354" width="11" customWidth="1"/>
    <col min="15355" max="15355" width="9" customWidth="1"/>
    <col min="15356" max="15356" width="10.42578125" customWidth="1"/>
    <col min="15357" max="15357" width="10.140625" customWidth="1"/>
    <col min="15605" max="15605" width="7.42578125" customWidth="1"/>
    <col min="15606" max="15606" width="36.85546875" customWidth="1"/>
    <col min="15607" max="15608" width="11.5703125" customWidth="1"/>
    <col min="15609" max="15609" width="10.7109375" customWidth="1"/>
    <col min="15610" max="15610" width="11" customWidth="1"/>
    <col min="15611" max="15611" width="9" customWidth="1"/>
    <col min="15612" max="15612" width="10.42578125" customWidth="1"/>
    <col min="15613" max="15613" width="10.140625" customWidth="1"/>
    <col min="15861" max="15861" width="7.42578125" customWidth="1"/>
    <col min="15862" max="15862" width="36.85546875" customWidth="1"/>
    <col min="15863" max="15864" width="11.5703125" customWidth="1"/>
    <col min="15865" max="15865" width="10.7109375" customWidth="1"/>
    <col min="15866" max="15866" width="11" customWidth="1"/>
    <col min="15867" max="15867" width="9" customWidth="1"/>
    <col min="15868" max="15868" width="10.42578125" customWidth="1"/>
    <col min="15869" max="15869" width="10.140625" customWidth="1"/>
    <col min="16117" max="16117" width="7.42578125" customWidth="1"/>
    <col min="16118" max="16118" width="36.85546875" customWidth="1"/>
    <col min="16119" max="16120" width="11.5703125" customWidth="1"/>
    <col min="16121" max="16121" width="10.7109375" customWidth="1"/>
    <col min="16122" max="16122" width="11" customWidth="1"/>
    <col min="16123" max="16123" width="9" customWidth="1"/>
    <col min="16124" max="16124" width="10.42578125" customWidth="1"/>
    <col min="16125" max="16125" width="10.140625" customWidth="1"/>
  </cols>
  <sheetData>
    <row r="1" spans="1:7" ht="21.75" customHeight="1" x14ac:dyDescent="0.25"/>
    <row r="2" spans="1:7" ht="1.5" customHeight="1" x14ac:dyDescent="0.25">
      <c r="A2" s="321"/>
      <c r="B2" s="322"/>
    </row>
    <row r="3" spans="1:7" ht="18.75" hidden="1" x14ac:dyDescent="0.3">
      <c r="A3" s="323"/>
      <c r="B3" s="324"/>
    </row>
    <row r="4" spans="1:7" ht="39" customHeight="1" x14ac:dyDescent="0.25">
      <c r="A4" s="317" t="s">
        <v>124</v>
      </c>
      <c r="B4" s="318"/>
      <c r="C4" s="174" t="s">
        <v>287</v>
      </c>
      <c r="D4" s="174" t="s">
        <v>299</v>
      </c>
      <c r="E4" s="174" t="s">
        <v>300</v>
      </c>
      <c r="F4" s="174" t="s">
        <v>311</v>
      </c>
      <c r="G4" s="174" t="s">
        <v>312</v>
      </c>
    </row>
    <row r="5" spans="1:7" ht="15.75" x14ac:dyDescent="0.25">
      <c r="A5" s="319"/>
      <c r="B5" s="320"/>
      <c r="C5" s="175" t="s">
        <v>125</v>
      </c>
      <c r="D5" s="270"/>
      <c r="E5" s="158"/>
    </row>
    <row r="6" spans="1:7" ht="15.75" x14ac:dyDescent="0.25">
      <c r="A6" s="60" t="s">
        <v>126</v>
      </c>
      <c r="B6" s="104"/>
      <c r="C6" s="39">
        <f t="shared" ref="C6:G6" si="0">SUM(C7:C8)</f>
        <v>880418</v>
      </c>
      <c r="D6" s="271"/>
      <c r="E6" s="39">
        <f t="shared" si="0"/>
        <v>1009506</v>
      </c>
      <c r="F6" s="292"/>
      <c r="G6" s="39">
        <f t="shared" si="0"/>
        <v>1009506</v>
      </c>
    </row>
    <row r="7" spans="1:7" ht="15.75" x14ac:dyDescent="0.25">
      <c r="A7" s="85">
        <v>111003</v>
      </c>
      <c r="B7" s="61" t="s">
        <v>127</v>
      </c>
      <c r="C7" s="40">
        <v>823418</v>
      </c>
      <c r="D7" s="271">
        <v>129088</v>
      </c>
      <c r="E7" s="158">
        <v>952506</v>
      </c>
      <c r="F7" s="271"/>
      <c r="G7" s="295">
        <v>952506</v>
      </c>
    </row>
    <row r="8" spans="1:7" ht="15.75" x14ac:dyDescent="0.25">
      <c r="A8" s="85">
        <v>121</v>
      </c>
      <c r="B8" s="61" t="s">
        <v>128</v>
      </c>
      <c r="C8" s="40">
        <v>57000</v>
      </c>
      <c r="D8" s="271"/>
      <c r="E8" s="40">
        <v>57000</v>
      </c>
      <c r="F8" s="271"/>
      <c r="G8" s="296">
        <v>57000</v>
      </c>
    </row>
    <row r="9" spans="1:7" ht="15.75" x14ac:dyDescent="0.25">
      <c r="A9" s="60" t="s">
        <v>129</v>
      </c>
      <c r="B9" s="104"/>
      <c r="C9" s="39">
        <f>SUM(C10:C16)</f>
        <v>71968.430000000008</v>
      </c>
      <c r="D9" s="271"/>
      <c r="E9" s="39">
        <f>SUM(E10:E16)</f>
        <v>80468.430000000008</v>
      </c>
      <c r="F9" s="271"/>
      <c r="G9" s="297">
        <f>SUM(G10:G16)</f>
        <v>81931.69</v>
      </c>
    </row>
    <row r="10" spans="1:7" ht="15.75" x14ac:dyDescent="0.25">
      <c r="A10" s="85">
        <v>133001</v>
      </c>
      <c r="B10" s="61" t="s">
        <v>130</v>
      </c>
      <c r="C10" s="40">
        <v>1450</v>
      </c>
      <c r="D10" s="271"/>
      <c r="E10" s="40">
        <v>1450</v>
      </c>
      <c r="F10" s="271"/>
      <c r="G10" s="296">
        <v>1450</v>
      </c>
    </row>
    <row r="11" spans="1:7" ht="15.75" x14ac:dyDescent="0.25">
      <c r="A11" s="85">
        <v>133003</v>
      </c>
      <c r="B11" s="61" t="s">
        <v>131</v>
      </c>
      <c r="C11" s="40">
        <v>200</v>
      </c>
      <c r="D11" s="271"/>
      <c r="E11" s="40">
        <v>200</v>
      </c>
      <c r="F11" s="271"/>
      <c r="G11" s="296">
        <v>200</v>
      </c>
    </row>
    <row r="12" spans="1:7" ht="15.75" x14ac:dyDescent="0.25">
      <c r="A12" s="85">
        <v>133006</v>
      </c>
      <c r="B12" s="61" t="s">
        <v>132</v>
      </c>
      <c r="C12" s="40">
        <v>800</v>
      </c>
      <c r="D12" s="271"/>
      <c r="E12" s="40">
        <v>800</v>
      </c>
      <c r="F12" s="271"/>
      <c r="G12" s="296">
        <v>800</v>
      </c>
    </row>
    <row r="13" spans="1:7" ht="15.75" x14ac:dyDescent="0.25">
      <c r="A13" s="85">
        <v>133012</v>
      </c>
      <c r="B13" s="61" t="s">
        <v>133</v>
      </c>
      <c r="C13" s="40">
        <v>600</v>
      </c>
      <c r="D13" s="271"/>
      <c r="E13" s="40">
        <v>600</v>
      </c>
      <c r="F13" s="271"/>
      <c r="G13" s="296">
        <v>600</v>
      </c>
    </row>
    <row r="14" spans="1:7" ht="15.75" x14ac:dyDescent="0.25">
      <c r="A14" s="85">
        <v>133013</v>
      </c>
      <c r="B14" s="61" t="s">
        <v>134</v>
      </c>
      <c r="C14" s="40">
        <v>46000</v>
      </c>
      <c r="D14" s="271">
        <v>8500</v>
      </c>
      <c r="E14" s="158">
        <v>54500</v>
      </c>
      <c r="F14" s="271">
        <v>1392.62</v>
      </c>
      <c r="G14" s="298">
        <v>55892.62</v>
      </c>
    </row>
    <row r="15" spans="1:7" ht="15.75" x14ac:dyDescent="0.25">
      <c r="A15" s="99">
        <v>133001</v>
      </c>
      <c r="B15" s="63" t="s">
        <v>135</v>
      </c>
      <c r="C15" s="40">
        <v>21278.99</v>
      </c>
      <c r="D15" s="271"/>
      <c r="E15" s="40">
        <v>21278.99</v>
      </c>
      <c r="F15" s="271"/>
      <c r="G15" s="40">
        <v>21278.99</v>
      </c>
    </row>
    <row r="16" spans="1:7" ht="15.75" x14ac:dyDescent="0.25">
      <c r="A16" s="99">
        <v>133014</v>
      </c>
      <c r="B16" s="61" t="s">
        <v>213</v>
      </c>
      <c r="C16" s="40">
        <v>1639.44</v>
      </c>
      <c r="D16" s="271"/>
      <c r="E16" s="40">
        <v>1639.44</v>
      </c>
      <c r="F16" s="271">
        <v>70.64</v>
      </c>
      <c r="G16" s="293">
        <v>1710.08</v>
      </c>
    </row>
    <row r="17" spans="1:7" ht="15.75" x14ac:dyDescent="0.25">
      <c r="A17" s="60" t="s">
        <v>136</v>
      </c>
      <c r="B17" s="104"/>
      <c r="C17" s="39">
        <f>SUM(C18:C19)</f>
        <v>384650</v>
      </c>
      <c r="D17" s="271"/>
      <c r="E17" s="39">
        <f>SUM(E18:E19)</f>
        <v>403650</v>
      </c>
      <c r="F17" s="271"/>
      <c r="G17" s="39">
        <f>SUM(G18:G19)</f>
        <v>407620.18</v>
      </c>
    </row>
    <row r="18" spans="1:7" ht="15.75" x14ac:dyDescent="0.25">
      <c r="A18" s="85">
        <v>212002</v>
      </c>
      <c r="B18" s="61" t="s">
        <v>137</v>
      </c>
      <c r="C18" s="40">
        <v>3000</v>
      </c>
      <c r="D18" s="271"/>
      <c r="E18" s="40">
        <v>3000</v>
      </c>
      <c r="F18" s="271"/>
      <c r="G18" s="40">
        <v>3000</v>
      </c>
    </row>
    <row r="19" spans="1:7" ht="15.75" x14ac:dyDescent="0.25">
      <c r="A19" s="85">
        <v>212003</v>
      </c>
      <c r="B19" s="61" t="s">
        <v>138</v>
      </c>
      <c r="C19" s="40">
        <v>381650</v>
      </c>
      <c r="D19" s="271">
        <v>19000</v>
      </c>
      <c r="E19" s="40">
        <v>400650</v>
      </c>
      <c r="F19" s="271">
        <v>3970.18</v>
      </c>
      <c r="G19" s="40">
        <v>404620.18</v>
      </c>
    </row>
    <row r="20" spans="1:7" ht="15.75" x14ac:dyDescent="0.25">
      <c r="A20" s="60" t="s">
        <v>139</v>
      </c>
      <c r="B20" s="104"/>
      <c r="C20" s="39">
        <f>SUM(C21:C25)</f>
        <v>42027</v>
      </c>
      <c r="D20" s="271"/>
      <c r="E20" s="39">
        <f>SUM(E21:E25)</f>
        <v>42027</v>
      </c>
      <c r="F20" s="271"/>
      <c r="G20" s="39">
        <f>SUM(G21:G25)</f>
        <v>42745</v>
      </c>
    </row>
    <row r="21" spans="1:7" ht="15.75" x14ac:dyDescent="0.25">
      <c r="A21" s="85">
        <v>221004</v>
      </c>
      <c r="B21" s="61" t="s">
        <v>140</v>
      </c>
      <c r="C21" s="40">
        <v>4000</v>
      </c>
      <c r="D21" s="271"/>
      <c r="E21" s="40">
        <v>4000</v>
      </c>
      <c r="F21" s="271"/>
      <c r="G21" s="40">
        <v>4000</v>
      </c>
    </row>
    <row r="22" spans="1:7" ht="15.75" x14ac:dyDescent="0.25">
      <c r="A22" s="227">
        <v>222003</v>
      </c>
      <c r="B22" s="100" t="s">
        <v>141</v>
      </c>
      <c r="C22" s="40">
        <v>100</v>
      </c>
      <c r="D22" s="271"/>
      <c r="E22" s="40">
        <v>100</v>
      </c>
      <c r="F22" s="271"/>
      <c r="G22" s="40">
        <v>100</v>
      </c>
    </row>
    <row r="23" spans="1:7" ht="15.75" x14ac:dyDescent="0.25">
      <c r="A23" s="85">
        <v>223001</v>
      </c>
      <c r="B23" s="61" t="s">
        <v>142</v>
      </c>
      <c r="C23" s="158">
        <v>35227</v>
      </c>
      <c r="D23" s="271"/>
      <c r="E23" s="158">
        <v>35227</v>
      </c>
      <c r="F23" s="271">
        <v>718</v>
      </c>
      <c r="G23" s="236">
        <v>35945</v>
      </c>
    </row>
    <row r="24" spans="1:7" ht="15.75" x14ac:dyDescent="0.25">
      <c r="A24" s="85">
        <v>223001</v>
      </c>
      <c r="B24" s="61" t="s">
        <v>232</v>
      </c>
      <c r="C24" s="40">
        <v>0</v>
      </c>
      <c r="D24" s="271"/>
      <c r="E24" s="40">
        <v>0</v>
      </c>
      <c r="F24" s="271"/>
      <c r="G24" s="40">
        <v>0</v>
      </c>
    </row>
    <row r="25" spans="1:7" ht="15.75" x14ac:dyDescent="0.25">
      <c r="A25" s="85">
        <v>223003</v>
      </c>
      <c r="B25" s="61" t="s">
        <v>221</v>
      </c>
      <c r="C25" s="40">
        <v>2700</v>
      </c>
      <c r="D25" s="271"/>
      <c r="E25" s="40">
        <v>2700</v>
      </c>
      <c r="F25" s="271"/>
      <c r="G25" s="40">
        <v>2700</v>
      </c>
    </row>
    <row r="26" spans="1:7" ht="15.75" x14ac:dyDescent="0.25">
      <c r="A26" s="60" t="s">
        <v>143</v>
      </c>
      <c r="B26" s="104"/>
      <c r="C26" s="39">
        <f t="shared" ref="C26:G26" si="1">SUM(C27:C27)</f>
        <v>120</v>
      </c>
      <c r="D26" s="271"/>
      <c r="E26" s="39">
        <f t="shared" si="1"/>
        <v>330</v>
      </c>
      <c r="F26" s="271"/>
      <c r="G26" s="39">
        <f t="shared" si="1"/>
        <v>330</v>
      </c>
    </row>
    <row r="27" spans="1:7" ht="15.75" x14ac:dyDescent="0.25">
      <c r="A27" s="82">
        <v>242</v>
      </c>
      <c r="B27" s="61" t="s">
        <v>144</v>
      </c>
      <c r="C27" s="40">
        <v>120</v>
      </c>
      <c r="D27" s="271">
        <v>210</v>
      </c>
      <c r="E27" s="158">
        <v>330</v>
      </c>
      <c r="F27" s="271"/>
      <c r="G27" s="158">
        <v>330</v>
      </c>
    </row>
    <row r="28" spans="1:7" ht="15.75" x14ac:dyDescent="0.25">
      <c r="A28" s="60" t="s">
        <v>145</v>
      </c>
      <c r="B28" s="104"/>
      <c r="C28" s="39">
        <f>SUM(C30:C31)</f>
        <v>500</v>
      </c>
      <c r="D28" s="271"/>
      <c r="E28" s="39">
        <f>SUM(E30:E31)</f>
        <v>500</v>
      </c>
      <c r="F28" s="271"/>
      <c r="G28" s="39">
        <f>SUM(G30:G33)</f>
        <v>608.77</v>
      </c>
    </row>
    <row r="29" spans="1:7" s="209" customFormat="1" ht="15.75" x14ac:dyDescent="0.25">
      <c r="A29" s="82">
        <v>291</v>
      </c>
      <c r="B29" s="61" t="s">
        <v>201</v>
      </c>
      <c r="C29" s="40">
        <v>0</v>
      </c>
      <c r="D29" s="271"/>
      <c r="E29" s="40">
        <v>0</v>
      </c>
      <c r="F29" s="271"/>
      <c r="G29" s="40">
        <v>0</v>
      </c>
    </row>
    <row r="30" spans="1:7" ht="15.75" x14ac:dyDescent="0.25">
      <c r="A30" s="85">
        <v>291004</v>
      </c>
      <c r="B30" s="61" t="s">
        <v>146</v>
      </c>
      <c r="C30" s="40">
        <v>0</v>
      </c>
      <c r="D30" s="271"/>
      <c r="E30" s="40">
        <v>0</v>
      </c>
      <c r="F30" s="271"/>
      <c r="G30" s="40">
        <v>0</v>
      </c>
    </row>
    <row r="31" spans="1:7" ht="15.75" x14ac:dyDescent="0.25">
      <c r="A31" s="85">
        <v>292</v>
      </c>
      <c r="B31" s="61" t="s">
        <v>195</v>
      </c>
      <c r="C31" s="40">
        <v>500</v>
      </c>
      <c r="D31" s="271"/>
      <c r="E31" s="40">
        <v>500</v>
      </c>
      <c r="F31" s="271"/>
      <c r="G31" s="40">
        <v>500</v>
      </c>
    </row>
    <row r="32" spans="1:7" ht="15.75" x14ac:dyDescent="0.25">
      <c r="A32" s="85">
        <v>292006</v>
      </c>
      <c r="B32" s="61" t="s">
        <v>196</v>
      </c>
      <c r="C32" s="40">
        <v>0</v>
      </c>
      <c r="D32" s="271"/>
      <c r="E32" s="40">
        <v>0</v>
      </c>
      <c r="F32" s="271"/>
      <c r="G32" s="40">
        <v>0</v>
      </c>
    </row>
    <row r="33" spans="1:7" ht="15.75" x14ac:dyDescent="0.25">
      <c r="A33" s="85">
        <v>292017</v>
      </c>
      <c r="B33" s="61" t="s">
        <v>222</v>
      </c>
      <c r="C33" s="40">
        <v>0</v>
      </c>
      <c r="D33" s="271"/>
      <c r="E33" s="40">
        <v>0</v>
      </c>
      <c r="F33" s="271">
        <v>108.77</v>
      </c>
      <c r="G33" s="40">
        <v>108.77</v>
      </c>
    </row>
    <row r="34" spans="1:7" ht="15.75" x14ac:dyDescent="0.25">
      <c r="A34" s="60" t="s">
        <v>147</v>
      </c>
      <c r="B34" s="104"/>
      <c r="C34" s="39">
        <f>C35+C36+C37+C38+C39+C40+C41+C42+C43+C45+C46+C47</f>
        <v>519190.94</v>
      </c>
      <c r="D34" s="271"/>
      <c r="E34" s="39">
        <f>E35+E36+E37+E38+E39+E40+E41+E42+E43+E45+E46+E47+E44</f>
        <v>585436.22000000009</v>
      </c>
      <c r="F34" s="271"/>
      <c r="G34" s="39">
        <f>G35+G36+G37+G38+G39+G40+G41+G42+G43+G45+G46+G47+G44</f>
        <v>604420.78000000014</v>
      </c>
    </row>
    <row r="35" spans="1:7" ht="15.75" x14ac:dyDescent="0.25">
      <c r="A35" s="85">
        <v>312012</v>
      </c>
      <c r="B35" s="61" t="s">
        <v>148</v>
      </c>
      <c r="C35" s="47">
        <v>493876</v>
      </c>
      <c r="D35" s="271"/>
      <c r="E35" s="47">
        <v>493876</v>
      </c>
      <c r="F35" s="271"/>
      <c r="G35" s="47">
        <v>493876</v>
      </c>
    </row>
    <row r="36" spans="1:7" ht="15.75" x14ac:dyDescent="0.25">
      <c r="A36" s="85">
        <v>312012</v>
      </c>
      <c r="B36" s="61" t="s">
        <v>223</v>
      </c>
      <c r="C36" s="40">
        <v>3243.18</v>
      </c>
      <c r="D36" s="271">
        <v>436.01</v>
      </c>
      <c r="E36" s="158">
        <v>3679.19</v>
      </c>
      <c r="F36" s="271"/>
      <c r="G36" s="158">
        <v>3679.19</v>
      </c>
    </row>
    <row r="37" spans="1:7" ht="15.75" x14ac:dyDescent="0.25">
      <c r="A37" s="85">
        <v>312012</v>
      </c>
      <c r="B37" s="61" t="s">
        <v>224</v>
      </c>
      <c r="C37" s="40">
        <v>928.34</v>
      </c>
      <c r="D37" s="271"/>
      <c r="E37" s="40">
        <v>928.34</v>
      </c>
      <c r="F37" s="271"/>
      <c r="G37" s="40">
        <v>928.34</v>
      </c>
    </row>
    <row r="38" spans="1:7" ht="15.75" x14ac:dyDescent="0.25">
      <c r="A38" s="85">
        <v>312012</v>
      </c>
      <c r="B38" s="61" t="s">
        <v>149</v>
      </c>
      <c r="C38" s="40">
        <v>3200</v>
      </c>
      <c r="D38" s="271">
        <v>-3200</v>
      </c>
      <c r="E38" s="40">
        <v>0</v>
      </c>
      <c r="F38" s="271"/>
      <c r="G38" s="40">
        <v>0</v>
      </c>
    </row>
    <row r="39" spans="1:7" ht="15.75" x14ac:dyDescent="0.25">
      <c r="A39" s="85">
        <v>312001</v>
      </c>
      <c r="B39" s="61" t="s">
        <v>233</v>
      </c>
      <c r="C39" s="40">
        <v>81.5</v>
      </c>
      <c r="D39" s="271">
        <v>13.5</v>
      </c>
      <c r="E39" s="40">
        <v>95</v>
      </c>
      <c r="F39" s="271"/>
      <c r="G39" s="40">
        <v>95</v>
      </c>
    </row>
    <row r="40" spans="1:7" ht="15.75" x14ac:dyDescent="0.25">
      <c r="A40" s="85">
        <v>312012</v>
      </c>
      <c r="B40" s="61" t="s">
        <v>150</v>
      </c>
      <c r="C40" s="40">
        <v>3262.72</v>
      </c>
      <c r="D40" s="271"/>
      <c r="E40" s="40">
        <v>3262.72</v>
      </c>
      <c r="F40" s="271">
        <v>50.96</v>
      </c>
      <c r="G40" s="299">
        <v>3313.68</v>
      </c>
    </row>
    <row r="41" spans="1:7" ht="15.75" x14ac:dyDescent="0.25">
      <c r="A41" s="85">
        <v>312012</v>
      </c>
      <c r="B41" s="61" t="s">
        <v>151</v>
      </c>
      <c r="C41" s="158">
        <v>2500</v>
      </c>
      <c r="D41" s="271">
        <v>72.430000000000007</v>
      </c>
      <c r="E41" s="158">
        <v>2572.4299999999998</v>
      </c>
      <c r="F41" s="271"/>
      <c r="G41" s="158">
        <v>2572.4299999999998</v>
      </c>
    </row>
    <row r="42" spans="1:7" ht="15.75" x14ac:dyDescent="0.25">
      <c r="A42" s="85">
        <v>312012</v>
      </c>
      <c r="B42" s="61" t="s">
        <v>225</v>
      </c>
      <c r="C42" s="158">
        <v>3206</v>
      </c>
      <c r="D42" s="271"/>
      <c r="E42" s="158">
        <v>3206</v>
      </c>
      <c r="F42" s="271"/>
      <c r="G42" s="158">
        <v>3206</v>
      </c>
    </row>
    <row r="43" spans="1:7" ht="15.75" x14ac:dyDescent="0.25">
      <c r="A43" s="85">
        <v>312012</v>
      </c>
      <c r="B43" s="61" t="s">
        <v>226</v>
      </c>
      <c r="C43" s="158">
        <v>5893.2</v>
      </c>
      <c r="D43" s="271"/>
      <c r="E43" s="158">
        <v>5893.2</v>
      </c>
      <c r="F43" s="271">
        <v>18933.599999999999</v>
      </c>
      <c r="G43" s="299">
        <v>24826.799999999999</v>
      </c>
    </row>
    <row r="44" spans="1:7" ht="15.75" x14ac:dyDescent="0.25">
      <c r="A44" s="85">
        <v>312012</v>
      </c>
      <c r="B44" s="63" t="s">
        <v>206</v>
      </c>
      <c r="C44" s="40">
        <v>0</v>
      </c>
      <c r="D44" s="271">
        <v>48.68</v>
      </c>
      <c r="E44" s="158">
        <v>48.68</v>
      </c>
      <c r="F44" s="271"/>
      <c r="G44" s="158">
        <v>48.68</v>
      </c>
    </row>
    <row r="45" spans="1:7" ht="15.75" x14ac:dyDescent="0.25">
      <c r="A45" s="85">
        <v>312012</v>
      </c>
      <c r="B45" s="63" t="s">
        <v>197</v>
      </c>
      <c r="C45" s="203">
        <v>3000</v>
      </c>
      <c r="D45" s="271"/>
      <c r="E45" s="158">
        <v>3000</v>
      </c>
      <c r="F45" s="271"/>
      <c r="G45" s="158">
        <v>3000</v>
      </c>
    </row>
    <row r="46" spans="1:7" ht="15.75" x14ac:dyDescent="0.25">
      <c r="A46" s="85">
        <v>312012</v>
      </c>
      <c r="B46" s="63" t="s">
        <v>234</v>
      </c>
      <c r="C46" s="40">
        <v>0</v>
      </c>
      <c r="D46" s="271"/>
      <c r="E46" s="158">
        <v>0</v>
      </c>
      <c r="F46" s="271"/>
      <c r="G46" s="158">
        <v>0</v>
      </c>
    </row>
    <row r="47" spans="1:7" ht="15.75" x14ac:dyDescent="0.25">
      <c r="A47" s="85">
        <v>312012</v>
      </c>
      <c r="B47" s="64" t="s">
        <v>301</v>
      </c>
      <c r="C47" s="40">
        <v>0</v>
      </c>
      <c r="D47" s="271">
        <v>68874.66</v>
      </c>
      <c r="E47" s="158">
        <v>68874.66</v>
      </c>
      <c r="F47" s="271"/>
      <c r="G47" s="158">
        <v>68874.66</v>
      </c>
    </row>
    <row r="48" spans="1:7" ht="15.75" x14ac:dyDescent="0.25">
      <c r="A48" s="151" t="s">
        <v>152</v>
      </c>
      <c r="B48" s="105"/>
      <c r="C48" s="41">
        <f>C6+C9+C17+C20+C26+C28+C34</f>
        <v>1898874.37</v>
      </c>
      <c r="D48" s="286">
        <v>223043.28</v>
      </c>
      <c r="E48" s="41">
        <f>E6+E9+E17+E20+E26+E28+E34</f>
        <v>2121917.65</v>
      </c>
      <c r="F48" s="271">
        <v>25244.77</v>
      </c>
      <c r="G48" s="41">
        <f>G6+G9+G17+G20+G26+G28+G34</f>
        <v>2147162.42</v>
      </c>
    </row>
    <row r="49" spans="1:7" ht="15.75" x14ac:dyDescent="0.25">
      <c r="A49" s="90" t="s">
        <v>153</v>
      </c>
      <c r="B49" s="102"/>
      <c r="C49" s="44"/>
      <c r="D49" s="271"/>
      <c r="E49" s="158"/>
      <c r="F49" s="271"/>
      <c r="G49" s="158"/>
    </row>
    <row r="50" spans="1:7" ht="15.75" x14ac:dyDescent="0.25">
      <c r="A50" s="85">
        <v>239001</v>
      </c>
      <c r="B50" s="61" t="s">
        <v>154</v>
      </c>
      <c r="C50" s="40">
        <v>0</v>
      </c>
      <c r="D50" s="271"/>
      <c r="E50" s="40">
        <v>0</v>
      </c>
      <c r="F50" s="271"/>
      <c r="G50" s="40">
        <v>0</v>
      </c>
    </row>
    <row r="51" spans="1:7" ht="15.75" x14ac:dyDescent="0.25">
      <c r="A51" s="85">
        <v>322001</v>
      </c>
      <c r="B51" s="63" t="s">
        <v>190</v>
      </c>
      <c r="C51" s="40">
        <v>0</v>
      </c>
      <c r="D51" s="271"/>
      <c r="E51" s="40">
        <v>0</v>
      </c>
      <c r="F51" s="271"/>
      <c r="G51" s="40">
        <v>0</v>
      </c>
    </row>
    <row r="52" spans="1:7" ht="15.75" x14ac:dyDescent="0.25">
      <c r="A52" s="85">
        <v>322001</v>
      </c>
      <c r="B52" s="63" t="s">
        <v>219</v>
      </c>
      <c r="C52" s="40">
        <v>0</v>
      </c>
      <c r="D52" s="271"/>
      <c r="E52" s="40">
        <v>0</v>
      </c>
      <c r="F52" s="271"/>
      <c r="G52" s="40">
        <v>0</v>
      </c>
    </row>
    <row r="53" spans="1:7" ht="15.75" x14ac:dyDescent="0.25">
      <c r="A53" s="85">
        <v>239001</v>
      </c>
      <c r="B53" s="63" t="s">
        <v>207</v>
      </c>
      <c r="C53" s="40">
        <v>0</v>
      </c>
      <c r="D53" s="271"/>
      <c r="E53" s="40">
        <v>0</v>
      </c>
      <c r="F53" s="271"/>
      <c r="G53" s="40">
        <v>0</v>
      </c>
    </row>
    <row r="54" spans="1:7" ht="15.75" x14ac:dyDescent="0.25">
      <c r="A54" s="85">
        <v>322001</v>
      </c>
      <c r="B54" s="63" t="s">
        <v>227</v>
      </c>
      <c r="C54" s="40">
        <v>29133.72</v>
      </c>
      <c r="D54" s="271"/>
      <c r="E54" s="40">
        <v>29133.72</v>
      </c>
      <c r="F54" s="271"/>
      <c r="G54" s="40">
        <v>29133.72</v>
      </c>
    </row>
    <row r="55" spans="1:7" ht="15.75" x14ac:dyDescent="0.25">
      <c r="A55" s="85">
        <v>322001</v>
      </c>
      <c r="B55" s="63" t="s">
        <v>228</v>
      </c>
      <c r="C55" s="40">
        <v>0</v>
      </c>
      <c r="D55" s="271"/>
      <c r="E55" s="40">
        <v>0</v>
      </c>
      <c r="F55" s="271"/>
      <c r="G55" s="40">
        <v>0</v>
      </c>
    </row>
    <row r="56" spans="1:7" ht="15.75" x14ac:dyDescent="0.25">
      <c r="A56" s="85">
        <v>322008</v>
      </c>
      <c r="B56" s="63" t="s">
        <v>208</v>
      </c>
      <c r="C56" s="40">
        <v>0</v>
      </c>
      <c r="D56" s="271"/>
      <c r="E56" s="40">
        <v>0</v>
      </c>
      <c r="F56" s="271"/>
      <c r="G56" s="40">
        <v>0</v>
      </c>
    </row>
    <row r="57" spans="1:7" ht="15.75" x14ac:dyDescent="0.25">
      <c r="A57" s="85">
        <v>322001</v>
      </c>
      <c r="B57" s="63" t="s">
        <v>229</v>
      </c>
      <c r="C57" s="40">
        <v>298647.84000000003</v>
      </c>
      <c r="D57" s="271"/>
      <c r="E57" s="40">
        <v>298647.84000000003</v>
      </c>
      <c r="F57" s="271"/>
      <c r="G57" s="40">
        <v>298647.84000000003</v>
      </c>
    </row>
    <row r="58" spans="1:7" ht="15.75" x14ac:dyDescent="0.25">
      <c r="A58" s="85">
        <v>322001</v>
      </c>
      <c r="B58" s="63" t="s">
        <v>286</v>
      </c>
      <c r="C58" s="40">
        <v>141426.51999999999</v>
      </c>
      <c r="D58" s="271"/>
      <c r="E58" s="40">
        <v>141426.51999999999</v>
      </c>
      <c r="F58" s="271"/>
      <c r="G58" s="40">
        <v>141426.51999999999</v>
      </c>
    </row>
    <row r="59" spans="1:7" ht="15.75" x14ac:dyDescent="0.25">
      <c r="A59" s="85">
        <v>322001</v>
      </c>
      <c r="B59" s="63" t="s">
        <v>230</v>
      </c>
      <c r="C59" s="40">
        <v>35135.040000000001</v>
      </c>
      <c r="D59" s="271"/>
      <c r="E59" s="40">
        <v>35135.040000000001</v>
      </c>
      <c r="F59" s="271"/>
      <c r="G59" s="40">
        <v>35135.040000000001</v>
      </c>
    </row>
    <row r="60" spans="1:7" ht="15.75" x14ac:dyDescent="0.25">
      <c r="A60" s="85">
        <v>322001</v>
      </c>
      <c r="B60" s="61" t="s">
        <v>214</v>
      </c>
      <c r="C60" s="40">
        <v>0</v>
      </c>
      <c r="D60" s="271"/>
      <c r="E60" s="40">
        <v>0</v>
      </c>
      <c r="F60" s="271"/>
      <c r="G60" s="40">
        <v>0</v>
      </c>
    </row>
    <row r="61" spans="1:7" ht="15.75" x14ac:dyDescent="0.25">
      <c r="A61" s="85">
        <v>322001</v>
      </c>
      <c r="B61" s="61" t="s">
        <v>231</v>
      </c>
      <c r="C61" s="40">
        <v>179097.9</v>
      </c>
      <c r="D61" s="271"/>
      <c r="E61" s="40">
        <v>179097.9</v>
      </c>
      <c r="F61" s="271"/>
      <c r="G61" s="40">
        <v>179097.9</v>
      </c>
    </row>
    <row r="62" spans="1:7" ht="15.75" x14ac:dyDescent="0.25">
      <c r="A62" s="85">
        <v>322001</v>
      </c>
      <c r="B62" s="61" t="s">
        <v>215</v>
      </c>
      <c r="C62" s="40">
        <v>0</v>
      </c>
      <c r="D62" s="271">
        <v>10000</v>
      </c>
      <c r="E62" s="158">
        <v>10000</v>
      </c>
      <c r="F62" s="271"/>
      <c r="G62" s="158">
        <v>10000</v>
      </c>
    </row>
    <row r="63" spans="1:7" ht="15.75" x14ac:dyDescent="0.25">
      <c r="A63" s="106" t="s">
        <v>153</v>
      </c>
      <c r="B63" s="107"/>
      <c r="C63" s="45">
        <f>C50+C51+C53+C52+C54+C55+C56+C57+C58+C59+C60+C61+C62</f>
        <v>683441.02</v>
      </c>
      <c r="D63" s="286">
        <v>10000</v>
      </c>
      <c r="E63" s="45">
        <f>E50+E51+E53+E52+E54+E55+E56+E57+E58+E59+E60+E61+E62</f>
        <v>693441.02</v>
      </c>
      <c r="F63" s="271"/>
      <c r="G63" s="45">
        <f>G50+G51+G53+G52+G54+G55+G56+G57+G58+G59+G60+G61+G62</f>
        <v>693441.02</v>
      </c>
    </row>
    <row r="64" spans="1:7" ht="15.75" x14ac:dyDescent="0.25">
      <c r="A64" s="98" t="s">
        <v>155</v>
      </c>
      <c r="B64" s="59"/>
      <c r="C64" s="69"/>
      <c r="D64" s="271"/>
      <c r="E64" s="69"/>
      <c r="F64" s="271"/>
      <c r="G64" s="69"/>
    </row>
    <row r="65" spans="1:9" ht="15.75" x14ac:dyDescent="0.25">
      <c r="A65" s="82" t="s">
        <v>156</v>
      </c>
      <c r="B65" s="61"/>
      <c r="C65" s="158"/>
      <c r="D65" s="271"/>
      <c r="E65" s="158"/>
      <c r="F65" s="271"/>
      <c r="G65" s="158"/>
    </row>
    <row r="66" spans="1:9" ht="15.75" x14ac:dyDescent="0.25">
      <c r="A66" s="82">
        <v>453</v>
      </c>
      <c r="B66" s="61" t="s">
        <v>218</v>
      </c>
      <c r="C66" s="158">
        <v>2381</v>
      </c>
      <c r="D66" s="271"/>
      <c r="E66" s="158">
        <v>2381</v>
      </c>
      <c r="F66" s="271"/>
      <c r="G66" s="158">
        <v>2381</v>
      </c>
    </row>
    <row r="67" spans="1:9" ht="15.75" x14ac:dyDescent="0.25">
      <c r="A67" s="85">
        <v>454</v>
      </c>
      <c r="B67" s="63" t="s">
        <v>160</v>
      </c>
      <c r="C67" s="40">
        <v>136479.10999999999</v>
      </c>
      <c r="D67" s="271">
        <v>23976.57</v>
      </c>
      <c r="E67" s="158">
        <v>160455.67999999999</v>
      </c>
      <c r="F67" s="271"/>
      <c r="G67" s="158">
        <v>160455.67999999999</v>
      </c>
    </row>
    <row r="68" spans="1:9" ht="15.75" x14ac:dyDescent="0.25">
      <c r="A68" s="85">
        <v>453</v>
      </c>
      <c r="B68" s="63" t="s">
        <v>161</v>
      </c>
      <c r="C68" s="40">
        <v>0</v>
      </c>
      <c r="D68" s="271"/>
      <c r="E68" s="158">
        <v>0</v>
      </c>
      <c r="F68" s="271"/>
      <c r="G68" s="158">
        <v>0</v>
      </c>
    </row>
    <row r="69" spans="1:9" ht="15.75" x14ac:dyDescent="0.25">
      <c r="A69" s="85">
        <v>513002</v>
      </c>
      <c r="B69" s="61" t="s">
        <v>235</v>
      </c>
      <c r="C69" s="40"/>
      <c r="D69" s="271"/>
      <c r="E69" s="158"/>
      <c r="F69" s="271"/>
      <c r="G69" s="158"/>
    </row>
    <row r="70" spans="1:9" ht="15.75" x14ac:dyDescent="0.25">
      <c r="A70" s="85">
        <v>513002</v>
      </c>
      <c r="B70" s="61" t="s">
        <v>162</v>
      </c>
      <c r="C70" s="40">
        <v>0</v>
      </c>
      <c r="D70" s="271"/>
      <c r="E70" s="158">
        <v>0</v>
      </c>
      <c r="F70" s="271"/>
      <c r="G70" s="158">
        <v>0</v>
      </c>
    </row>
    <row r="71" spans="1:9" ht="17.25" customHeight="1" x14ac:dyDescent="0.25">
      <c r="A71" s="58" t="s">
        <v>155</v>
      </c>
      <c r="B71" s="171"/>
      <c r="C71" s="43">
        <f t="shared" ref="C71:E71" si="2">SUM(C66:C70)</f>
        <v>138860.10999999999</v>
      </c>
      <c r="D71" s="286">
        <v>23976.57</v>
      </c>
      <c r="E71" s="43">
        <f t="shared" si="2"/>
        <v>162836.68</v>
      </c>
      <c r="F71" s="271"/>
      <c r="G71" s="43">
        <f t="shared" ref="G71" si="3">SUM(G66:G70)</f>
        <v>162836.68</v>
      </c>
    </row>
    <row r="72" spans="1:9" ht="17.25" customHeight="1" x14ac:dyDescent="0.25">
      <c r="B72" s="103"/>
      <c r="C72" s="236"/>
      <c r="D72" s="269"/>
      <c r="E72" s="236"/>
      <c r="F72" s="294"/>
      <c r="G72" s="293"/>
    </row>
    <row r="73" spans="1:9" ht="15.75" customHeight="1" x14ac:dyDescent="0.25">
      <c r="A73" s="103" t="s">
        <v>157</v>
      </c>
      <c r="B73" s="55"/>
      <c r="C73" s="236"/>
      <c r="D73" s="269"/>
      <c r="E73" s="236"/>
      <c r="F73" s="294"/>
      <c r="G73" s="293"/>
    </row>
    <row r="74" spans="1:9" x14ac:dyDescent="0.25">
      <c r="A74" s="96" t="s">
        <v>124</v>
      </c>
      <c r="B74" s="56"/>
      <c r="C74" s="46">
        <f t="shared" ref="C74" si="4">C48</f>
        <v>1898874.37</v>
      </c>
      <c r="D74" s="268"/>
      <c r="E74" s="46">
        <f t="shared" ref="E74:G74" si="5">E48</f>
        <v>2121917.65</v>
      </c>
      <c r="G74" s="46">
        <f t="shared" si="5"/>
        <v>2147162.42</v>
      </c>
    </row>
    <row r="75" spans="1:9" x14ac:dyDescent="0.25">
      <c r="A75" s="97" t="s">
        <v>158</v>
      </c>
      <c r="B75" s="57"/>
      <c r="C75" s="44">
        <f>C63</f>
        <v>683441.02</v>
      </c>
      <c r="D75" s="268"/>
      <c r="E75" s="44">
        <f>E63</f>
        <v>693441.02</v>
      </c>
      <c r="G75" s="44">
        <f>G63</f>
        <v>693441.02</v>
      </c>
    </row>
    <row r="76" spans="1:9" x14ac:dyDescent="0.25">
      <c r="A76" s="98" t="s">
        <v>155</v>
      </c>
      <c r="B76" s="59"/>
      <c r="C76" s="42">
        <f t="shared" ref="C76" si="6">C71</f>
        <v>138860.10999999999</v>
      </c>
      <c r="D76" s="268"/>
      <c r="E76" s="42">
        <f t="shared" ref="E76:G76" si="7">E71</f>
        <v>162836.68</v>
      </c>
      <c r="G76" s="42">
        <f t="shared" si="7"/>
        <v>162836.68</v>
      </c>
    </row>
    <row r="77" spans="1:9" x14ac:dyDescent="0.25">
      <c r="A77" s="82" t="s">
        <v>159</v>
      </c>
      <c r="B77" s="61"/>
      <c r="C77" s="40">
        <f>C74+C75+C76</f>
        <v>2721175.5</v>
      </c>
      <c r="D77" s="268"/>
      <c r="E77" s="40">
        <f>E74+E75+E76</f>
        <v>2978195.35</v>
      </c>
      <c r="G77" s="40">
        <f>G74+G75+G76</f>
        <v>3003440.12</v>
      </c>
    </row>
    <row r="78" spans="1:9" x14ac:dyDescent="0.25">
      <c r="A78" s="54"/>
      <c r="B78" s="66"/>
      <c r="C78" s="236"/>
    </row>
    <row r="79" spans="1:9" s="4" customFormat="1" ht="18" x14ac:dyDescent="0.25">
      <c r="A79" s="22"/>
      <c r="B79" s="177"/>
      <c r="C79" s="252"/>
      <c r="E79" s="281"/>
      <c r="F79" s="291"/>
    </row>
    <row r="80" spans="1:9" x14ac:dyDescent="0.25">
      <c r="A80" s="4"/>
      <c r="B80" s="177"/>
      <c r="C80" s="253"/>
      <c r="D80" s="4"/>
      <c r="E80" s="281"/>
      <c r="F80" s="291"/>
      <c r="G80" s="4"/>
      <c r="H80" s="4"/>
      <c r="I80" s="4"/>
    </row>
    <row r="81" spans="1:9" x14ac:dyDescent="0.25">
      <c r="A81" s="4"/>
      <c r="B81" s="177"/>
      <c r="C81" s="253"/>
      <c r="D81" s="4"/>
      <c r="E81" s="281"/>
      <c r="F81" s="291"/>
      <c r="G81" s="4"/>
      <c r="H81" s="4"/>
      <c r="I81" s="4"/>
    </row>
    <row r="82" spans="1:9" x14ac:dyDescent="0.25">
      <c r="A82" s="4"/>
      <c r="B82" s="177"/>
      <c r="C82" s="253"/>
      <c r="D82" s="4"/>
      <c r="E82" s="281"/>
      <c r="F82" s="291"/>
      <c r="G82" s="4"/>
      <c r="H82" s="4"/>
      <c r="I82" s="4"/>
    </row>
    <row r="83" spans="1:9" x14ac:dyDescent="0.25">
      <c r="A83" s="4"/>
      <c r="B83" s="177"/>
      <c r="C83" s="253"/>
      <c r="D83" s="4"/>
      <c r="E83" s="281"/>
      <c r="F83" s="291"/>
      <c r="G83" s="4"/>
      <c r="H83" s="4"/>
      <c r="I83" s="4"/>
    </row>
    <row r="84" spans="1:9" x14ac:dyDescent="0.25">
      <c r="A84" s="4"/>
      <c r="B84" s="177"/>
      <c r="C84" s="253"/>
      <c r="D84" s="4"/>
      <c r="E84" s="281"/>
      <c r="F84" s="291"/>
      <c r="G84" s="4"/>
      <c r="H84" s="4"/>
      <c r="I84" s="4"/>
    </row>
    <row r="85" spans="1:9" x14ac:dyDescent="0.25">
      <c r="A85" s="4"/>
      <c r="B85" s="177"/>
      <c r="C85" s="253"/>
      <c r="D85" s="4"/>
      <c r="E85" s="281"/>
      <c r="F85" s="291"/>
      <c r="G85" s="4"/>
      <c r="H85" s="4"/>
      <c r="I85" s="4"/>
    </row>
    <row r="86" spans="1:9" x14ac:dyDescent="0.25">
      <c r="A86" s="4"/>
      <c r="B86" s="177"/>
      <c r="C86" s="253"/>
      <c r="D86" s="4"/>
      <c r="E86" s="281"/>
      <c r="F86" s="291"/>
      <c r="G86" s="4"/>
      <c r="H86" s="4"/>
      <c r="I86" s="4"/>
    </row>
    <row r="87" spans="1:9" x14ac:dyDescent="0.25">
      <c r="A87" s="4"/>
      <c r="B87" s="177"/>
      <c r="C87" s="253"/>
      <c r="D87" s="4"/>
      <c r="E87" s="281"/>
      <c r="F87" s="291"/>
      <c r="G87" s="4"/>
      <c r="H87" s="4"/>
      <c r="I87" s="4"/>
    </row>
    <row r="88" spans="1:9" x14ac:dyDescent="0.25">
      <c r="A88" s="4"/>
      <c r="B88" s="177"/>
      <c r="C88" s="253"/>
      <c r="D88" s="4"/>
      <c r="E88" s="281"/>
      <c r="F88" s="291"/>
      <c r="G88" s="4"/>
      <c r="H88" s="4"/>
      <c r="I88" s="4"/>
    </row>
    <row r="89" spans="1:9" x14ac:dyDescent="0.25">
      <c r="A89" s="4"/>
      <c r="B89" s="4"/>
      <c r="C89" s="253"/>
      <c r="D89" s="4"/>
      <c r="E89" s="281"/>
      <c r="F89" s="291"/>
      <c r="G89" s="4"/>
      <c r="H89" s="4"/>
      <c r="I89" s="4"/>
    </row>
    <row r="90" spans="1:9" x14ac:dyDescent="0.25">
      <c r="A90" s="4"/>
      <c r="B90" s="4"/>
      <c r="C90" s="253"/>
      <c r="D90" s="4"/>
      <c r="E90" s="281"/>
      <c r="F90" s="291"/>
      <c r="G90" s="4"/>
      <c r="H90" s="4"/>
      <c r="I90" s="4"/>
    </row>
    <row r="91" spans="1:9" x14ac:dyDescent="0.25">
      <c r="A91" s="23"/>
      <c r="B91" s="4"/>
      <c r="C91" s="253"/>
      <c r="D91" s="4"/>
      <c r="E91" s="281"/>
      <c r="F91" s="291"/>
      <c r="G91" s="4"/>
      <c r="H91" s="4"/>
      <c r="I91" s="4"/>
    </row>
    <row r="92" spans="1:9" x14ac:dyDescent="0.25">
      <c r="A92" s="4"/>
      <c r="B92" s="4"/>
      <c r="C92" s="253"/>
      <c r="D92" s="4"/>
      <c r="E92" s="281"/>
      <c r="F92" s="291"/>
      <c r="G92" s="4"/>
      <c r="H92" s="4"/>
      <c r="I92" s="4"/>
    </row>
    <row r="93" spans="1:9" x14ac:dyDescent="0.25">
      <c r="A93" s="23"/>
      <c r="B93" s="4"/>
      <c r="C93" s="253"/>
      <c r="D93" s="4"/>
      <c r="E93" s="281"/>
      <c r="F93" s="291"/>
      <c r="G93" s="4"/>
      <c r="H93" s="4"/>
      <c r="I93" s="4"/>
    </row>
    <row r="94" spans="1:9" x14ac:dyDescent="0.25">
      <c r="A94" s="4"/>
      <c r="B94" s="4"/>
      <c r="C94" s="253"/>
      <c r="D94" s="4"/>
      <c r="E94" s="281"/>
      <c r="F94" s="291"/>
      <c r="G94" s="4"/>
      <c r="H94" s="4"/>
      <c r="I94" s="4"/>
    </row>
    <row r="95" spans="1:9" x14ac:dyDescent="0.25">
      <c r="A95" s="24"/>
      <c r="B95" s="4"/>
      <c r="C95" s="253"/>
      <c r="D95" s="4"/>
      <c r="E95" s="281"/>
      <c r="F95" s="291"/>
      <c r="G95" s="4"/>
      <c r="H95" s="4"/>
      <c r="I95" s="4"/>
    </row>
    <row r="96" spans="1:9" x14ac:dyDescent="0.25">
      <c r="A96" s="4"/>
      <c r="B96" s="4"/>
      <c r="C96" s="253"/>
      <c r="D96" s="4"/>
      <c r="E96" s="281"/>
      <c r="F96" s="291"/>
      <c r="G96" s="4"/>
      <c r="H96" s="4"/>
      <c r="I96" s="4"/>
    </row>
    <row r="97" spans="1:9" x14ac:dyDescent="0.25">
      <c r="A97" s="4"/>
      <c r="B97" s="4"/>
      <c r="C97" s="253"/>
      <c r="D97" s="4"/>
      <c r="E97" s="281"/>
      <c r="F97" s="291"/>
      <c r="G97" s="4"/>
      <c r="H97" s="4"/>
      <c r="I97" s="4"/>
    </row>
    <row r="98" spans="1:9" x14ac:dyDescent="0.25">
      <c r="A98" s="4"/>
      <c r="B98" s="4"/>
      <c r="C98" s="253"/>
      <c r="D98" s="4"/>
      <c r="E98" s="281"/>
      <c r="F98" s="291"/>
      <c r="G98" s="4"/>
      <c r="H98" s="4"/>
      <c r="I98" s="4"/>
    </row>
    <row r="99" spans="1:9" x14ac:dyDescent="0.25">
      <c r="A99" s="25"/>
      <c r="B99" s="4"/>
      <c r="C99" s="253"/>
      <c r="D99" s="4"/>
      <c r="E99" s="281"/>
      <c r="F99" s="291"/>
      <c r="G99" s="4"/>
      <c r="H99" s="4"/>
      <c r="I99" s="4"/>
    </row>
    <row r="100" spans="1:9" x14ac:dyDescent="0.25">
      <c r="A100" s="4"/>
      <c r="B100" s="26"/>
      <c r="C100" s="253"/>
      <c r="D100" s="4"/>
      <c r="E100" s="281"/>
      <c r="F100" s="291"/>
      <c r="G100" s="4"/>
      <c r="H100" s="4"/>
      <c r="I100" s="4"/>
    </row>
    <row r="101" spans="1:9" x14ac:dyDescent="0.25">
      <c r="A101" s="24"/>
      <c r="B101" s="4"/>
      <c r="C101" s="253"/>
      <c r="D101" s="4"/>
      <c r="E101" s="281"/>
      <c r="F101" s="291"/>
      <c r="G101" s="4"/>
      <c r="H101" s="4"/>
      <c r="I101" s="4"/>
    </row>
    <row r="102" spans="1:9" x14ac:dyDescent="0.25">
      <c r="A102" s="4"/>
      <c r="B102" s="4"/>
      <c r="C102" s="253"/>
      <c r="D102" s="4"/>
      <c r="E102" s="281"/>
      <c r="F102" s="291"/>
      <c r="G102" s="4"/>
      <c r="H102" s="4"/>
      <c r="I102" s="4"/>
    </row>
    <row r="103" spans="1:9" x14ac:dyDescent="0.25">
      <c r="A103" s="24"/>
      <c r="B103" s="4"/>
      <c r="C103" s="253"/>
      <c r="D103" s="4"/>
      <c r="E103" s="281"/>
      <c r="F103" s="291"/>
      <c r="G103" s="4"/>
      <c r="H103" s="4"/>
      <c r="I103" s="4"/>
    </row>
    <row r="104" spans="1:9" x14ac:dyDescent="0.25">
      <c r="A104" s="4"/>
      <c r="B104" s="4"/>
      <c r="C104" s="253"/>
      <c r="D104" s="4"/>
      <c r="E104" s="281"/>
      <c r="F104" s="291"/>
      <c r="G104" s="4"/>
      <c r="H104" s="4"/>
      <c r="I104" s="4"/>
    </row>
    <row r="105" spans="1:9" x14ac:dyDescent="0.25">
      <c r="A105" s="24"/>
      <c r="B105" s="4"/>
      <c r="C105" s="253"/>
      <c r="D105" s="4"/>
      <c r="E105" s="281"/>
      <c r="F105" s="291"/>
      <c r="G105" s="4"/>
      <c r="H105" s="4"/>
      <c r="I105" s="4"/>
    </row>
    <row r="106" spans="1:9" x14ac:dyDescent="0.25">
      <c r="A106" s="27"/>
      <c r="B106" s="4"/>
      <c r="C106" s="253"/>
      <c r="D106" s="4"/>
      <c r="E106" s="281"/>
      <c r="F106" s="291"/>
      <c r="G106" s="4"/>
      <c r="H106" s="4"/>
      <c r="I106" s="4"/>
    </row>
    <row r="107" spans="1:9" ht="15.75" customHeight="1" x14ac:dyDescent="0.25">
      <c r="A107" s="4"/>
      <c r="B107" s="4"/>
      <c r="C107" s="253"/>
      <c r="D107" s="4"/>
      <c r="E107" s="281"/>
      <c r="F107" s="291"/>
      <c r="G107" s="4"/>
      <c r="H107" s="4"/>
      <c r="I107" s="4"/>
    </row>
    <row r="108" spans="1:9" hidden="1" x14ac:dyDescent="0.25">
      <c r="A108" s="23"/>
      <c r="B108" s="4"/>
      <c r="C108" s="253"/>
      <c r="D108" s="4"/>
      <c r="E108" s="281"/>
      <c r="F108" s="291"/>
      <c r="G108" s="4"/>
      <c r="H108" s="4"/>
      <c r="I108" s="4"/>
    </row>
    <row r="109" spans="1:9" x14ac:dyDescent="0.25">
      <c r="A109" s="25"/>
      <c r="B109" s="4"/>
      <c r="C109" s="253"/>
      <c r="D109" s="4"/>
      <c r="E109" s="281"/>
      <c r="F109" s="291"/>
      <c r="G109" s="4"/>
      <c r="H109" s="4"/>
      <c r="I109" s="4"/>
    </row>
    <row r="110" spans="1:9" x14ac:dyDescent="0.25">
      <c r="A110" s="23"/>
      <c r="B110" s="4"/>
      <c r="C110" s="253"/>
      <c r="D110" s="4"/>
      <c r="E110" s="281"/>
      <c r="F110" s="291"/>
      <c r="G110" s="4"/>
      <c r="H110" s="4"/>
      <c r="I110" s="4"/>
    </row>
    <row r="111" spans="1:9" x14ac:dyDescent="0.25">
      <c r="A111" s="24"/>
      <c r="B111" s="4"/>
      <c r="C111" s="253"/>
      <c r="D111" s="4"/>
      <c r="E111" s="281"/>
      <c r="F111" s="291"/>
      <c r="G111" s="4"/>
      <c r="H111" s="4"/>
      <c r="I111" s="4"/>
    </row>
    <row r="112" spans="1:9" x14ac:dyDescent="0.25">
      <c r="A112" s="28"/>
      <c r="B112" s="4"/>
      <c r="C112" s="253"/>
      <c r="D112" s="4"/>
      <c r="E112" s="281"/>
      <c r="F112" s="291"/>
      <c r="G112" s="4"/>
      <c r="H112" s="4"/>
      <c r="I112" s="4"/>
    </row>
    <row r="113" spans="1:9" x14ac:dyDescent="0.25">
      <c r="A113" s="4"/>
      <c r="B113" s="4"/>
      <c r="C113" s="253"/>
      <c r="D113" s="4"/>
      <c r="E113" s="281"/>
      <c r="F113" s="291"/>
      <c r="G113" s="4"/>
      <c r="H113" s="4"/>
      <c r="I113" s="4"/>
    </row>
    <row r="114" spans="1:9" x14ac:dyDescent="0.25">
      <c r="A114" s="27"/>
      <c r="B114" s="29"/>
      <c r="C114" s="253"/>
      <c r="D114" s="4"/>
      <c r="E114" s="281"/>
      <c r="F114" s="291"/>
      <c r="G114" s="4"/>
      <c r="H114" s="4"/>
      <c r="I114" s="4"/>
    </row>
    <row r="115" spans="1:9" x14ac:dyDescent="0.25">
      <c r="A115" s="4"/>
      <c r="B115" s="4"/>
      <c r="C115" s="253"/>
      <c r="D115" s="4"/>
      <c r="E115" s="281"/>
      <c r="F115" s="291"/>
      <c r="G115" s="4"/>
      <c r="H115" s="4"/>
      <c r="I115" s="4"/>
    </row>
    <row r="116" spans="1:9" x14ac:dyDescent="0.25">
      <c r="A116" s="30"/>
      <c r="B116" s="4"/>
      <c r="C116" s="253"/>
      <c r="D116" s="4"/>
      <c r="E116" s="281"/>
      <c r="F116" s="291"/>
      <c r="G116" s="4"/>
      <c r="H116" s="4"/>
      <c r="I116" s="4"/>
    </row>
    <row r="117" spans="1:9" x14ac:dyDescent="0.25">
      <c r="A117" s="28"/>
      <c r="B117" s="4"/>
      <c r="C117" s="253"/>
      <c r="D117" s="4"/>
      <c r="E117" s="281"/>
      <c r="F117" s="291"/>
      <c r="G117" s="4"/>
      <c r="H117" s="4"/>
      <c r="I117" s="4"/>
    </row>
    <row r="118" spans="1:9" x14ac:dyDescent="0.25">
      <c r="A118" s="24"/>
      <c r="B118" s="4"/>
      <c r="C118" s="253"/>
      <c r="D118" s="4"/>
      <c r="E118" s="281"/>
      <c r="F118" s="291"/>
      <c r="G118" s="4"/>
      <c r="H118" s="4"/>
      <c r="I118" s="4"/>
    </row>
    <row r="119" spans="1:9" x14ac:dyDescent="0.25">
      <c r="A119" s="28"/>
      <c r="B119" s="4"/>
      <c r="C119" s="253"/>
      <c r="D119" s="4"/>
      <c r="E119" s="281"/>
      <c r="F119" s="291"/>
      <c r="G119" s="4"/>
      <c r="H119" s="4"/>
      <c r="I119" s="4"/>
    </row>
    <row r="120" spans="1:9" x14ac:dyDescent="0.25">
      <c r="A120" s="24"/>
      <c r="B120" s="4"/>
      <c r="C120" s="253"/>
      <c r="D120" s="4"/>
      <c r="E120" s="281"/>
      <c r="F120" s="291"/>
      <c r="G120" s="4"/>
      <c r="H120" s="4"/>
      <c r="I120" s="4"/>
    </row>
    <row r="121" spans="1:9" x14ac:dyDescent="0.25">
      <c r="A121" s="28"/>
      <c r="B121" s="4"/>
      <c r="C121" s="253"/>
      <c r="D121" s="4"/>
      <c r="E121" s="281"/>
      <c r="F121" s="291"/>
      <c r="G121" s="4"/>
      <c r="H121" s="4"/>
      <c r="I121" s="4"/>
    </row>
    <row r="122" spans="1:9" x14ac:dyDescent="0.25">
      <c r="A122" s="24"/>
      <c r="B122" s="4"/>
      <c r="C122" s="253"/>
      <c r="D122" s="4"/>
      <c r="E122" s="281"/>
      <c r="F122" s="291"/>
      <c r="G122" s="4"/>
      <c r="H122" s="4"/>
      <c r="I122" s="4"/>
    </row>
    <row r="123" spans="1:9" x14ac:dyDescent="0.25">
      <c r="A123" s="4"/>
      <c r="B123" s="4"/>
      <c r="C123" s="253"/>
      <c r="D123" s="4"/>
      <c r="E123" s="281"/>
      <c r="F123" s="291"/>
      <c r="G123" s="4"/>
      <c r="H123" s="4"/>
      <c r="I123" s="4"/>
    </row>
    <row r="124" spans="1:9" x14ac:dyDescent="0.25">
      <c r="A124" s="24"/>
      <c r="B124" s="4"/>
      <c r="C124" s="253"/>
      <c r="D124" s="4"/>
      <c r="E124" s="281"/>
      <c r="F124" s="291"/>
      <c r="G124" s="4"/>
      <c r="H124" s="4"/>
      <c r="I124" s="4"/>
    </row>
    <row r="125" spans="1:9" x14ac:dyDescent="0.25">
      <c r="A125" s="31"/>
      <c r="B125" s="4"/>
      <c r="C125" s="253"/>
      <c r="D125" s="4"/>
      <c r="E125" s="281"/>
      <c r="F125" s="291"/>
      <c r="G125" s="4"/>
      <c r="H125" s="4"/>
      <c r="I125" s="4"/>
    </row>
    <row r="126" spans="1:9" x14ac:dyDescent="0.25">
      <c r="A126" s="27"/>
      <c r="B126" s="4"/>
      <c r="C126" s="253"/>
      <c r="D126" s="4"/>
      <c r="E126" s="281"/>
      <c r="F126" s="291"/>
      <c r="G126" s="4"/>
      <c r="H126" s="4"/>
      <c r="I126" s="4"/>
    </row>
    <row r="127" spans="1:9" x14ac:dyDescent="0.25">
      <c r="A127" s="4"/>
      <c r="B127" s="4"/>
      <c r="C127" s="253"/>
      <c r="D127" s="4"/>
      <c r="E127" s="281"/>
      <c r="F127" s="291"/>
      <c r="G127" s="4"/>
      <c r="H127" s="4"/>
      <c r="I127" s="4"/>
    </row>
    <row r="128" spans="1:9" x14ac:dyDescent="0.25">
      <c r="A128" s="31"/>
      <c r="B128" s="4"/>
      <c r="C128" s="253"/>
      <c r="D128" s="4"/>
      <c r="E128" s="281"/>
      <c r="F128" s="291"/>
      <c r="G128" s="4"/>
      <c r="H128" s="4"/>
      <c r="I128" s="4"/>
    </row>
    <row r="129" spans="1:13" x14ac:dyDescent="0.25">
      <c r="A129" s="32"/>
      <c r="B129" s="4"/>
      <c r="C129" s="253"/>
      <c r="D129" s="4"/>
      <c r="E129" s="281"/>
      <c r="F129" s="291"/>
      <c r="G129" s="4"/>
      <c r="H129" s="4"/>
      <c r="I129" s="4"/>
    </row>
    <row r="130" spans="1:13" x14ac:dyDescent="0.25">
      <c r="A130" s="32"/>
      <c r="B130" s="4"/>
      <c r="C130" s="253"/>
      <c r="D130" s="4"/>
      <c r="E130" s="281"/>
      <c r="F130" s="291"/>
      <c r="G130" s="4"/>
      <c r="H130" s="4"/>
      <c r="I130" s="4"/>
    </row>
    <row r="131" spans="1:13" x14ac:dyDescent="0.25">
      <c r="A131" s="33"/>
      <c r="B131" s="4"/>
      <c r="C131" s="253"/>
      <c r="D131" s="4"/>
      <c r="E131" s="281"/>
      <c r="F131" s="291"/>
      <c r="G131" s="4"/>
      <c r="H131" s="4"/>
      <c r="I131" s="4"/>
    </row>
    <row r="132" spans="1:13" x14ac:dyDescent="0.25">
      <c r="A132" s="32"/>
      <c r="B132" s="4"/>
      <c r="C132" s="253"/>
      <c r="D132" s="4"/>
      <c r="E132" s="281"/>
      <c r="F132" s="291"/>
      <c r="G132" s="4"/>
      <c r="H132" s="4"/>
      <c r="I132" s="4"/>
    </row>
    <row r="133" spans="1:13" x14ac:dyDescent="0.25">
      <c r="A133" s="32"/>
      <c r="B133" s="4"/>
      <c r="C133" s="253"/>
      <c r="D133" s="4"/>
      <c r="E133" s="281"/>
      <c r="F133" s="291"/>
      <c r="G133" s="4"/>
      <c r="H133" s="4"/>
      <c r="I133" s="4"/>
    </row>
    <row r="134" spans="1:13" x14ac:dyDescent="0.25">
      <c r="A134" s="32"/>
      <c r="B134" s="4"/>
      <c r="C134" s="253"/>
      <c r="D134" s="4"/>
      <c r="E134" s="281"/>
      <c r="F134" s="291"/>
      <c r="G134" s="4"/>
      <c r="H134" s="4"/>
      <c r="I134" s="4"/>
    </row>
    <row r="135" spans="1:13" x14ac:dyDescent="0.25">
      <c r="A135" s="4"/>
      <c r="B135" s="4"/>
      <c r="C135" s="253"/>
      <c r="D135" s="4"/>
      <c r="E135" s="281"/>
      <c r="F135" s="291"/>
      <c r="G135" s="4"/>
      <c r="H135" s="4"/>
      <c r="I135" s="4"/>
    </row>
    <row r="136" spans="1:13" x14ac:dyDescent="0.25">
      <c r="A136" s="32"/>
      <c r="B136" s="4"/>
      <c r="C136" s="253"/>
      <c r="D136" s="4"/>
      <c r="E136" s="281"/>
      <c r="F136" s="291"/>
      <c r="G136" s="4"/>
      <c r="H136" s="4"/>
      <c r="I136" s="4"/>
    </row>
    <row r="137" spans="1:13" hidden="1" x14ac:dyDescent="0.25">
      <c r="A137" s="23"/>
      <c r="B137" s="4"/>
      <c r="C137" s="253"/>
      <c r="D137" s="4"/>
      <c r="E137" s="281"/>
      <c r="F137" s="291"/>
      <c r="G137" s="4"/>
      <c r="H137" s="4"/>
      <c r="I137" s="4"/>
    </row>
    <row r="138" spans="1:13" x14ac:dyDescent="0.25">
      <c r="A138" s="25"/>
      <c r="B138" s="4"/>
      <c r="C138" s="253"/>
      <c r="D138" s="4"/>
      <c r="E138" s="281"/>
      <c r="F138" s="291"/>
      <c r="G138" s="4"/>
      <c r="H138" s="4"/>
      <c r="I138" s="4"/>
    </row>
    <row r="139" spans="1:13" x14ac:dyDescent="0.25">
      <c r="A139" s="4"/>
      <c r="B139" s="4"/>
      <c r="C139" s="253"/>
      <c r="D139" s="4"/>
      <c r="E139" s="281"/>
      <c r="F139" s="291"/>
      <c r="G139" s="4"/>
      <c r="H139" s="4"/>
      <c r="I139" s="4"/>
    </row>
    <row r="140" spans="1:13" x14ac:dyDescent="0.25">
      <c r="A140" s="25"/>
      <c r="B140" s="4"/>
      <c r="C140" s="253"/>
      <c r="D140" s="4"/>
      <c r="E140" s="281"/>
      <c r="F140" s="291"/>
      <c r="G140" s="4"/>
      <c r="H140" s="4"/>
      <c r="I140" s="4"/>
    </row>
    <row r="141" spans="1:13" x14ac:dyDescent="0.25">
      <c r="A141" s="4"/>
      <c r="B141" s="4"/>
      <c r="C141" s="253"/>
      <c r="D141" s="4"/>
      <c r="E141" s="281"/>
      <c r="F141" s="291"/>
      <c r="G141" s="4"/>
      <c r="H141" s="4"/>
      <c r="I141" s="4"/>
    </row>
    <row r="142" spans="1:13" x14ac:dyDescent="0.25">
      <c r="A142" s="25"/>
      <c r="B142" s="4"/>
      <c r="C142" s="253"/>
      <c r="D142" s="4"/>
      <c r="E142" s="281"/>
      <c r="F142" s="291"/>
      <c r="G142" s="4"/>
      <c r="H142" s="4"/>
      <c r="I142" s="4"/>
    </row>
    <row r="143" spans="1:13" x14ac:dyDescent="0.25">
      <c r="A143" s="4"/>
      <c r="B143" s="26"/>
      <c r="C143" s="253"/>
      <c r="D143" s="4"/>
      <c r="E143" s="281"/>
      <c r="F143" s="291"/>
      <c r="G143" s="4"/>
      <c r="H143" s="4"/>
      <c r="I143" s="4"/>
      <c r="J143" s="4"/>
      <c r="K143" s="4"/>
      <c r="L143" s="4"/>
      <c r="M143" s="4"/>
    </row>
    <row r="144" spans="1:13" x14ac:dyDescent="0.25">
      <c r="A144" s="25"/>
      <c r="B144" s="4"/>
      <c r="C144" s="253"/>
      <c r="D144" s="4"/>
      <c r="E144" s="281"/>
      <c r="F144" s="291"/>
      <c r="G144" s="4"/>
      <c r="H144" s="4"/>
      <c r="I144" s="4"/>
      <c r="J144" s="4"/>
      <c r="K144" s="4"/>
      <c r="L144" s="4"/>
      <c r="M144" s="4"/>
    </row>
    <row r="145" spans="1:13" x14ac:dyDescent="0.25">
      <c r="A145" s="4"/>
      <c r="B145" s="4"/>
      <c r="C145" s="253"/>
      <c r="D145" s="4"/>
      <c r="E145" s="281"/>
      <c r="F145" s="291"/>
      <c r="G145" s="4"/>
      <c r="H145" s="4"/>
      <c r="I145" s="4"/>
      <c r="J145" s="4"/>
      <c r="K145" s="4"/>
      <c r="L145" s="4"/>
      <c r="M145" s="4"/>
    </row>
    <row r="146" spans="1:13" x14ac:dyDescent="0.25">
      <c r="A146" s="4"/>
      <c r="B146" s="4"/>
      <c r="C146" s="253"/>
      <c r="D146" s="4"/>
      <c r="E146" s="281"/>
      <c r="F146" s="291"/>
      <c r="G146" s="4"/>
      <c r="H146" s="4"/>
      <c r="I146" s="4"/>
      <c r="J146" s="4"/>
      <c r="K146" s="4"/>
      <c r="L146" s="4"/>
      <c r="M146" s="4"/>
    </row>
    <row r="147" spans="1:13" ht="18" x14ac:dyDescent="0.25">
      <c r="A147" s="22"/>
      <c r="B147" s="4"/>
      <c r="C147" s="253"/>
      <c r="D147" s="4"/>
      <c r="E147" s="281"/>
      <c r="F147" s="291"/>
      <c r="G147" s="4"/>
      <c r="H147" s="4"/>
      <c r="I147" s="4"/>
      <c r="J147" s="4"/>
      <c r="K147" s="4"/>
      <c r="L147" s="4"/>
      <c r="M147" s="4"/>
    </row>
    <row r="148" spans="1:13" x14ac:dyDescent="0.25">
      <c r="A148" s="4"/>
      <c r="B148" s="4"/>
      <c r="C148" s="253"/>
      <c r="D148" s="4"/>
      <c r="E148" s="281"/>
      <c r="F148" s="291"/>
      <c r="G148" s="4"/>
      <c r="H148" s="4"/>
      <c r="I148" s="4"/>
      <c r="J148" s="4"/>
      <c r="K148" s="4"/>
      <c r="L148" s="4"/>
      <c r="M148" s="4"/>
    </row>
    <row r="149" spans="1:13" x14ac:dyDescent="0.25">
      <c r="A149" s="34"/>
      <c r="B149" s="4"/>
      <c r="C149" s="253"/>
      <c r="D149" s="4"/>
      <c r="E149" s="281"/>
      <c r="F149" s="291"/>
      <c r="G149" s="4"/>
      <c r="H149" s="4"/>
      <c r="I149" s="4"/>
      <c r="J149" s="4"/>
      <c r="K149" s="4"/>
      <c r="L149" s="4"/>
      <c r="M149" s="4"/>
    </row>
    <row r="150" spans="1:13" x14ac:dyDescent="0.25">
      <c r="A150" s="4"/>
      <c r="B150" s="4"/>
      <c r="C150" s="253"/>
      <c r="D150" s="4"/>
      <c r="E150" s="281"/>
      <c r="F150" s="291"/>
      <c r="G150" s="4"/>
      <c r="H150" s="4"/>
      <c r="I150" s="4"/>
      <c r="J150" s="4"/>
      <c r="K150" s="4"/>
      <c r="L150" s="4"/>
      <c r="M150" s="4"/>
    </row>
    <row r="151" spans="1:13" x14ac:dyDescent="0.25">
      <c r="A151" s="35"/>
      <c r="B151" s="4"/>
      <c r="C151" s="253"/>
      <c r="D151" s="4"/>
      <c r="E151" s="281"/>
      <c r="F151" s="291"/>
      <c r="G151" s="4"/>
      <c r="H151" s="4"/>
      <c r="I151" s="4"/>
      <c r="J151" s="4"/>
      <c r="K151" s="4"/>
      <c r="L151" s="4"/>
      <c r="M151" s="4"/>
    </row>
    <row r="152" spans="1:13" x14ac:dyDescent="0.25">
      <c r="A152" s="4"/>
      <c r="B152" s="4"/>
      <c r="C152" s="253"/>
      <c r="D152" s="4"/>
      <c r="E152" s="281"/>
      <c r="F152" s="291"/>
      <c r="G152" s="4"/>
      <c r="H152" s="4"/>
      <c r="I152" s="4"/>
      <c r="J152" s="4"/>
      <c r="K152" s="4"/>
      <c r="L152" s="4"/>
      <c r="M152" s="4"/>
    </row>
    <row r="153" spans="1:13" x14ac:dyDescent="0.25">
      <c r="A153" s="4"/>
      <c r="B153" s="4"/>
      <c r="C153" s="253"/>
      <c r="D153" s="4"/>
      <c r="E153" s="281"/>
      <c r="F153" s="291"/>
      <c r="G153" s="4"/>
      <c r="H153" s="4"/>
      <c r="I153" s="4"/>
      <c r="J153" s="4"/>
      <c r="K153" s="4"/>
      <c r="L153" s="4"/>
      <c r="M153" s="4"/>
    </row>
    <row r="154" spans="1:13" ht="18" x14ac:dyDescent="0.25">
      <c r="A154" s="22"/>
      <c r="B154" s="4"/>
      <c r="C154" s="253"/>
      <c r="D154" s="4"/>
      <c r="E154" s="281"/>
      <c r="F154" s="291"/>
      <c r="G154" s="4"/>
      <c r="H154" s="4"/>
      <c r="I154" s="4"/>
      <c r="J154" s="4"/>
      <c r="K154" s="4"/>
      <c r="L154" s="4"/>
      <c r="M154" s="4"/>
    </row>
    <row r="155" spans="1:13" x14ac:dyDescent="0.25">
      <c r="A155" s="4"/>
      <c r="B155" s="4"/>
      <c r="C155" s="253"/>
      <c r="D155" s="4"/>
      <c r="E155" s="281"/>
      <c r="F155" s="291"/>
      <c r="G155" s="4"/>
      <c r="H155" s="4"/>
      <c r="I155" s="4"/>
      <c r="J155" s="4"/>
      <c r="K155" s="4"/>
      <c r="L155" s="4"/>
      <c r="M155" s="4"/>
    </row>
    <row r="156" spans="1:13" x14ac:dyDescent="0.25">
      <c r="A156" s="34"/>
      <c r="B156" s="4"/>
      <c r="C156" s="253"/>
      <c r="D156" s="4"/>
      <c r="E156" s="281"/>
      <c r="F156" s="291"/>
      <c r="G156" s="4"/>
      <c r="H156" s="4"/>
      <c r="I156" s="4"/>
      <c r="J156" s="4"/>
      <c r="K156" s="4"/>
      <c r="L156" s="4"/>
      <c r="M156" s="4"/>
    </row>
    <row r="157" spans="1:13" x14ac:dyDescent="0.25">
      <c r="A157" s="36"/>
      <c r="B157" s="4"/>
      <c r="C157" s="253"/>
      <c r="D157" s="4"/>
      <c r="E157" s="281"/>
      <c r="F157" s="291"/>
      <c r="G157" s="4"/>
      <c r="H157" s="4"/>
      <c r="I157" s="4"/>
      <c r="J157" s="4"/>
      <c r="K157" s="4"/>
      <c r="L157" s="4"/>
      <c r="M157" s="4"/>
    </row>
    <row r="158" spans="1:13" x14ac:dyDescent="0.25">
      <c r="A158" s="6"/>
      <c r="B158" s="4"/>
      <c r="C158" s="253"/>
      <c r="D158" s="4"/>
      <c r="E158" s="281"/>
      <c r="F158" s="291"/>
      <c r="G158" s="4"/>
      <c r="H158" s="4"/>
      <c r="I158" s="4"/>
      <c r="J158" s="4"/>
      <c r="K158" s="4"/>
      <c r="L158" s="4"/>
      <c r="M158" s="4"/>
    </row>
    <row r="159" spans="1:13" x14ac:dyDescent="0.25">
      <c r="A159" s="6"/>
      <c r="B159" s="4"/>
      <c r="C159" s="253"/>
      <c r="D159" s="4"/>
      <c r="E159" s="281"/>
      <c r="F159" s="291"/>
      <c r="G159" s="4"/>
      <c r="H159" s="4"/>
      <c r="I159" s="4"/>
      <c r="J159" s="4"/>
      <c r="K159" s="4"/>
      <c r="L159" s="4"/>
      <c r="M159" s="4"/>
    </row>
    <row r="160" spans="1:13" x14ac:dyDescent="0.25">
      <c r="A160" s="34"/>
      <c r="B160" s="4"/>
      <c r="C160" s="253"/>
      <c r="D160" s="4"/>
      <c r="E160" s="281"/>
      <c r="F160" s="291"/>
      <c r="G160" s="4"/>
      <c r="H160" s="4"/>
      <c r="I160" s="4"/>
      <c r="J160" s="4"/>
      <c r="K160" s="4"/>
      <c r="L160" s="4"/>
      <c r="M160" s="4"/>
    </row>
    <row r="161" spans="1:13" x14ac:dyDescent="0.25">
      <c r="A161" s="37"/>
      <c r="B161" s="4"/>
      <c r="C161" s="253"/>
      <c r="D161" s="4"/>
      <c r="E161" s="281"/>
      <c r="F161" s="291"/>
      <c r="G161" s="4"/>
      <c r="H161" s="4"/>
      <c r="I161" s="4"/>
      <c r="J161" s="4"/>
      <c r="K161" s="4"/>
      <c r="L161" s="4"/>
      <c r="M161" s="4"/>
    </row>
    <row r="162" spans="1:13" x14ac:dyDescent="0.25">
      <c r="A162" s="4"/>
      <c r="B162" s="4"/>
      <c r="C162" s="253"/>
      <c r="D162" s="4"/>
      <c r="E162" s="281"/>
      <c r="F162" s="291"/>
      <c r="G162" s="4"/>
      <c r="H162" s="4"/>
      <c r="I162" s="4"/>
      <c r="J162" s="4"/>
      <c r="K162" s="4"/>
      <c r="L162" s="4"/>
      <c r="M162" s="4"/>
    </row>
    <row r="163" spans="1:13" x14ac:dyDescent="0.25">
      <c r="A163" s="4"/>
      <c r="B163" s="4"/>
      <c r="C163" s="253"/>
      <c r="D163" s="4"/>
      <c r="E163" s="281"/>
      <c r="F163" s="291"/>
      <c r="G163" s="4"/>
      <c r="H163" s="4"/>
      <c r="I163" s="4"/>
      <c r="J163" s="4"/>
      <c r="K163" s="4"/>
      <c r="L163" s="4"/>
      <c r="M163" s="4"/>
    </row>
    <row r="164" spans="1:13" x14ac:dyDescent="0.25">
      <c r="A164" s="4"/>
      <c r="B164" s="4"/>
      <c r="C164" s="253"/>
      <c r="D164" s="4"/>
      <c r="E164" s="281"/>
      <c r="F164" s="291"/>
      <c r="G164" s="4"/>
      <c r="H164" s="4"/>
      <c r="I164" s="4"/>
      <c r="J164" s="4"/>
      <c r="K164" s="4"/>
      <c r="L164" s="4"/>
      <c r="M164" s="4"/>
    </row>
    <row r="165" spans="1:13" x14ac:dyDescent="0.25">
      <c r="A165" s="4"/>
      <c r="B165" s="4"/>
      <c r="C165" s="253"/>
      <c r="D165" s="4"/>
      <c r="E165" s="281"/>
      <c r="F165" s="291"/>
      <c r="G165" s="4"/>
      <c r="H165" s="4"/>
      <c r="I165" s="4"/>
      <c r="J165" s="4"/>
      <c r="K165" s="4"/>
      <c r="L165" s="4"/>
      <c r="M165" s="4"/>
    </row>
    <row r="166" spans="1:13" x14ac:dyDescent="0.25">
      <c r="A166" s="4"/>
      <c r="B166" s="4"/>
      <c r="C166" s="253"/>
      <c r="D166" s="4"/>
      <c r="E166" s="281"/>
      <c r="F166" s="291"/>
      <c r="G166" s="4"/>
      <c r="H166" s="4"/>
      <c r="I166" s="4"/>
      <c r="J166" s="4"/>
      <c r="K166" s="4"/>
      <c r="L166" s="4"/>
      <c r="M166" s="4"/>
    </row>
    <row r="167" spans="1:13" x14ac:dyDescent="0.25">
      <c r="A167" s="4"/>
      <c r="B167" s="4"/>
      <c r="C167" s="253"/>
      <c r="D167" s="4"/>
      <c r="E167" s="281"/>
      <c r="F167" s="291"/>
      <c r="G167" s="4"/>
      <c r="H167" s="4"/>
      <c r="I167" s="4"/>
      <c r="J167" s="4"/>
      <c r="K167" s="4"/>
      <c r="L167" s="4"/>
      <c r="M167" s="4"/>
    </row>
    <row r="168" spans="1:13" x14ac:dyDescent="0.25">
      <c r="A168" s="4"/>
      <c r="B168" s="4"/>
      <c r="C168" s="253"/>
      <c r="D168" s="4"/>
      <c r="E168" s="281"/>
      <c r="F168" s="291"/>
      <c r="G168" s="4"/>
      <c r="H168" s="4"/>
      <c r="I168" s="4"/>
      <c r="J168" s="4"/>
      <c r="K168" s="4"/>
      <c r="L168" s="4"/>
      <c r="M168" s="4"/>
    </row>
    <row r="169" spans="1:13" ht="12" customHeight="1" x14ac:dyDescent="0.25">
      <c r="A169" s="4"/>
      <c r="B169" s="4"/>
      <c r="C169" s="253"/>
      <c r="D169" s="4"/>
      <c r="E169" s="281"/>
      <c r="F169" s="291"/>
      <c r="G169" s="4"/>
      <c r="H169" s="4"/>
      <c r="I169" s="4"/>
      <c r="J169" s="4"/>
      <c r="K169" s="4"/>
      <c r="L169" s="4"/>
      <c r="M169" s="4"/>
    </row>
    <row r="170" spans="1:13" hidden="1" x14ac:dyDescent="0.25">
      <c r="A170" s="4"/>
      <c r="B170" s="4"/>
      <c r="C170" s="253"/>
      <c r="D170" s="4"/>
      <c r="E170" s="281"/>
      <c r="F170" s="291"/>
      <c r="G170" s="4"/>
      <c r="H170" s="4"/>
      <c r="I170" s="4"/>
      <c r="J170" s="4"/>
      <c r="K170" s="4"/>
      <c r="L170" s="4"/>
      <c r="M170" s="4"/>
    </row>
    <row r="171" spans="1:13" hidden="1" x14ac:dyDescent="0.25">
      <c r="A171" s="4"/>
      <c r="B171" s="4"/>
      <c r="C171" s="253"/>
      <c r="D171" s="4"/>
      <c r="E171" s="281"/>
      <c r="F171" s="291"/>
      <c r="G171" s="4"/>
      <c r="H171" s="4"/>
      <c r="I171" s="4"/>
      <c r="J171" s="4"/>
      <c r="K171" s="4"/>
      <c r="L171" s="4"/>
      <c r="M171" s="4"/>
    </row>
    <row r="172" spans="1:13" x14ac:dyDescent="0.25">
      <c r="A172" s="4"/>
      <c r="B172" s="4"/>
      <c r="C172" s="253"/>
      <c r="D172" s="4"/>
      <c r="E172" s="281"/>
      <c r="F172" s="291"/>
      <c r="G172" s="4"/>
      <c r="H172" s="4"/>
      <c r="I172" s="4"/>
      <c r="J172" s="4"/>
      <c r="K172" s="4"/>
      <c r="L172" s="4"/>
      <c r="M172" s="4"/>
    </row>
    <row r="173" spans="1:13" x14ac:dyDescent="0.25">
      <c r="A173" s="4"/>
      <c r="B173" s="4"/>
      <c r="C173" s="253"/>
      <c r="D173" s="4"/>
      <c r="E173" s="281"/>
      <c r="F173" s="291"/>
      <c r="G173" s="4"/>
      <c r="H173" s="4"/>
      <c r="I173" s="4"/>
      <c r="J173" s="4"/>
      <c r="K173" s="4"/>
      <c r="L173" s="4"/>
      <c r="M173" s="4"/>
    </row>
    <row r="174" spans="1:13" x14ac:dyDescent="0.25">
      <c r="A174" s="4"/>
      <c r="B174" s="4"/>
      <c r="C174" s="253"/>
      <c r="D174" s="4"/>
      <c r="E174" s="281"/>
      <c r="F174" s="291"/>
      <c r="G174" s="4"/>
      <c r="H174" s="4"/>
      <c r="I174" s="4"/>
      <c r="J174" s="4"/>
      <c r="K174" s="4"/>
      <c r="L174" s="4"/>
      <c r="M174" s="4"/>
    </row>
    <row r="175" spans="1:13" x14ac:dyDescent="0.25">
      <c r="A175" s="4"/>
      <c r="B175" s="4"/>
      <c r="C175" s="253"/>
      <c r="D175" s="4"/>
      <c r="E175" s="281"/>
      <c r="F175" s="291"/>
      <c r="G175" s="4"/>
      <c r="H175" s="4"/>
      <c r="I175" s="4"/>
      <c r="J175" s="4"/>
      <c r="K175" s="4"/>
      <c r="L175" s="4"/>
      <c r="M175" s="4"/>
    </row>
    <row r="176" spans="1:13" x14ac:dyDescent="0.25">
      <c r="A176" s="4"/>
      <c r="B176" s="4"/>
      <c r="C176" s="253"/>
      <c r="D176" s="4"/>
      <c r="E176" s="281"/>
      <c r="F176" s="291"/>
      <c r="G176" s="4"/>
      <c r="H176" s="4"/>
      <c r="I176" s="4"/>
      <c r="J176" s="4"/>
      <c r="K176" s="4"/>
      <c r="L176" s="4"/>
      <c r="M176" s="4"/>
    </row>
    <row r="177" spans="1:13" x14ac:dyDescent="0.25">
      <c r="A177" s="4"/>
      <c r="B177" s="4"/>
      <c r="C177" s="253"/>
      <c r="D177" s="4"/>
      <c r="E177" s="281"/>
      <c r="F177" s="291"/>
      <c r="G177" s="4"/>
      <c r="H177" s="4"/>
      <c r="I177" s="4"/>
      <c r="J177" s="4"/>
      <c r="K177" s="4"/>
      <c r="L177" s="4"/>
      <c r="M177" s="4"/>
    </row>
    <row r="178" spans="1:13" x14ac:dyDescent="0.25">
      <c r="A178" s="4"/>
      <c r="B178" s="4"/>
      <c r="C178" s="253"/>
      <c r="D178" s="4"/>
      <c r="E178" s="281"/>
      <c r="F178" s="291"/>
      <c r="G178" s="4"/>
      <c r="H178" s="4"/>
      <c r="I178" s="4"/>
      <c r="J178" s="4"/>
      <c r="K178" s="4"/>
      <c r="L178" s="4"/>
      <c r="M178" s="4"/>
    </row>
    <row r="179" spans="1:13" x14ac:dyDescent="0.25">
      <c r="A179" s="4"/>
      <c r="B179" s="4"/>
      <c r="C179" s="253"/>
      <c r="D179" s="4"/>
      <c r="E179" s="281"/>
      <c r="F179" s="291"/>
      <c r="G179" s="4"/>
      <c r="H179" s="4"/>
      <c r="I179" s="4"/>
      <c r="J179" s="4"/>
      <c r="K179" s="4"/>
      <c r="L179" s="4"/>
      <c r="M179" s="4"/>
    </row>
    <row r="180" spans="1:13" x14ac:dyDescent="0.25">
      <c r="A180" s="4"/>
      <c r="B180" s="4"/>
      <c r="C180" s="253"/>
      <c r="D180" s="4"/>
      <c r="E180" s="281"/>
      <c r="F180" s="291"/>
      <c r="G180" s="4"/>
      <c r="H180" s="4"/>
      <c r="I180" s="4"/>
      <c r="J180" s="4"/>
      <c r="K180" s="4"/>
      <c r="L180" s="4"/>
      <c r="M180" s="4"/>
    </row>
    <row r="181" spans="1:13" x14ac:dyDescent="0.25">
      <c r="A181" s="4"/>
      <c r="B181" s="4"/>
      <c r="C181" s="253"/>
      <c r="D181" s="4"/>
      <c r="E181" s="281"/>
      <c r="F181" s="291"/>
      <c r="G181" s="4"/>
      <c r="H181" s="4"/>
      <c r="I181" s="4"/>
      <c r="J181" s="4"/>
      <c r="K181" s="4"/>
      <c r="L181" s="4"/>
      <c r="M181" s="4"/>
    </row>
    <row r="182" spans="1:13" x14ac:dyDescent="0.25">
      <c r="A182" s="4"/>
      <c r="B182" s="4"/>
      <c r="C182" s="253"/>
      <c r="D182" s="4"/>
      <c r="E182" s="281"/>
      <c r="F182" s="291"/>
      <c r="G182" s="4"/>
      <c r="H182" s="4"/>
      <c r="I182" s="4"/>
      <c r="J182" s="4"/>
      <c r="K182" s="4"/>
      <c r="L182" s="4"/>
      <c r="M182" s="4"/>
    </row>
    <row r="183" spans="1:13" x14ac:dyDescent="0.25">
      <c r="A183" s="4"/>
      <c r="B183" s="4"/>
      <c r="C183" s="253"/>
      <c r="D183" s="4"/>
      <c r="E183" s="281"/>
      <c r="F183" s="291"/>
      <c r="G183" s="4"/>
      <c r="H183" s="4"/>
      <c r="I183" s="4"/>
      <c r="J183" s="4"/>
      <c r="K183" s="4"/>
      <c r="L183" s="4"/>
      <c r="M183" s="4"/>
    </row>
    <row r="184" spans="1:13" x14ac:dyDescent="0.25">
      <c r="A184" s="4"/>
      <c r="B184" s="4"/>
      <c r="C184" s="253"/>
      <c r="D184" s="4"/>
      <c r="E184" s="281"/>
      <c r="F184" s="291"/>
      <c r="G184" s="4"/>
      <c r="H184" s="4"/>
      <c r="I184" s="4"/>
      <c r="J184" s="4"/>
      <c r="K184" s="4"/>
      <c r="L184" s="4"/>
      <c r="M184" s="4"/>
    </row>
    <row r="185" spans="1:13" x14ac:dyDescent="0.25">
      <c r="A185" s="4"/>
      <c r="B185" s="4"/>
      <c r="C185" s="253"/>
      <c r="D185" s="4"/>
      <c r="E185" s="281"/>
      <c r="F185" s="291"/>
      <c r="G185" s="4"/>
      <c r="H185" s="4"/>
      <c r="I185" s="4"/>
      <c r="J185" s="4"/>
      <c r="K185" s="4"/>
      <c r="L185" s="4"/>
      <c r="M185" s="4"/>
    </row>
    <row r="186" spans="1:13" x14ac:dyDescent="0.25">
      <c r="B186" s="4"/>
      <c r="C186" s="253"/>
      <c r="D186" s="4"/>
      <c r="E186" s="281"/>
      <c r="F186" s="291"/>
      <c r="G186" s="4"/>
      <c r="H186" s="4"/>
      <c r="I186" s="4"/>
      <c r="J186" s="4"/>
      <c r="K186" s="4"/>
      <c r="L186" s="4"/>
      <c r="M186" s="4"/>
    </row>
    <row r="187" spans="1:13" x14ac:dyDescent="0.25">
      <c r="B187" s="4"/>
      <c r="C187" s="253"/>
      <c r="D187" s="4"/>
      <c r="E187" s="281"/>
      <c r="F187" s="291"/>
      <c r="G187" s="4"/>
      <c r="H187" s="4"/>
      <c r="I187" s="4"/>
      <c r="J187" s="4"/>
      <c r="K187" s="4"/>
      <c r="L187" s="4"/>
      <c r="M187" s="4"/>
    </row>
    <row r="188" spans="1:13" x14ac:dyDescent="0.25">
      <c r="B188" s="4"/>
      <c r="C188" s="251"/>
      <c r="D188" s="4"/>
      <c r="E188" s="281"/>
      <c r="F188" s="291"/>
      <c r="G188" s="4"/>
      <c r="H188" s="4"/>
      <c r="I188" s="4"/>
      <c r="J188" s="4"/>
      <c r="K188" s="4"/>
      <c r="L188" s="4"/>
      <c r="M188" s="4"/>
    </row>
    <row r="189" spans="1:13" x14ac:dyDescent="0.25">
      <c r="B189" s="4"/>
      <c r="C189" s="251"/>
      <c r="D189" s="4"/>
      <c r="E189" s="281"/>
      <c r="F189" s="291"/>
      <c r="G189" s="4"/>
      <c r="H189" s="4"/>
      <c r="I189" s="4"/>
      <c r="J189" s="4"/>
      <c r="K189" s="4"/>
      <c r="L189" s="4"/>
      <c r="M189" s="4"/>
    </row>
    <row r="190" spans="1:13" x14ac:dyDescent="0.25">
      <c r="B190" s="4"/>
      <c r="C190" s="251"/>
      <c r="D190" s="4"/>
      <c r="E190" s="281"/>
      <c r="F190" s="291"/>
      <c r="G190" s="4"/>
      <c r="H190" s="4"/>
      <c r="I190" s="4"/>
      <c r="J190" s="4"/>
      <c r="K190" s="4"/>
      <c r="L190" s="4"/>
      <c r="M190" s="4"/>
    </row>
    <row r="191" spans="1:13" x14ac:dyDescent="0.25">
      <c r="B191" s="4"/>
      <c r="C191" s="251"/>
      <c r="D191" s="4"/>
      <c r="E191" s="281"/>
      <c r="F191" s="291"/>
      <c r="G191" s="4"/>
      <c r="H191" s="4"/>
      <c r="I191" s="4"/>
      <c r="J191" s="4"/>
      <c r="K191" s="4"/>
      <c r="L191" s="4"/>
      <c r="M191" s="4"/>
    </row>
    <row r="192" spans="1:13" x14ac:dyDescent="0.25">
      <c r="B192" s="4"/>
      <c r="C192" s="251"/>
      <c r="D192" s="4"/>
      <c r="E192" s="281"/>
      <c r="F192" s="291"/>
      <c r="G192" s="4"/>
      <c r="H192" s="4"/>
      <c r="I192" s="4"/>
      <c r="J192" s="4"/>
      <c r="K192" s="4"/>
      <c r="L192" s="4"/>
      <c r="M192" s="4"/>
    </row>
    <row r="193" spans="2:13" x14ac:dyDescent="0.25">
      <c r="B193" s="4"/>
      <c r="C193" s="251"/>
      <c r="D193" s="4"/>
      <c r="E193" s="281"/>
      <c r="F193" s="291"/>
      <c r="G193" s="4"/>
      <c r="H193" s="4"/>
      <c r="I193" s="4"/>
      <c r="J193" s="4"/>
      <c r="K193" s="4"/>
      <c r="L193" s="4"/>
      <c r="M193" s="4"/>
    </row>
  </sheetData>
  <mergeCells count="4">
    <mergeCell ref="A4:B4"/>
    <mergeCell ref="A5:B5"/>
    <mergeCell ref="A2:B2"/>
    <mergeCell ref="A3:B3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89"/>
  <sheetViews>
    <sheetView topLeftCell="A197" workbookViewId="0">
      <selection activeCell="G217" sqref="G217"/>
    </sheetView>
  </sheetViews>
  <sheetFormatPr defaultRowHeight="15" x14ac:dyDescent="0.25"/>
  <cols>
    <col min="1" max="1" width="7.140625" customWidth="1"/>
    <col min="2" max="2" width="7.7109375" customWidth="1"/>
    <col min="3" max="3" width="35.7109375" style="117" customWidth="1"/>
    <col min="4" max="4" width="13.140625" customWidth="1"/>
    <col min="5" max="5" width="11.85546875" customWidth="1"/>
    <col min="6" max="6" width="13" style="236" customWidth="1"/>
    <col min="7" max="7" width="11.42578125" customWidth="1"/>
    <col min="8" max="8" width="13.42578125" customWidth="1"/>
    <col min="245" max="246" width="7.140625" customWidth="1"/>
    <col min="247" max="247" width="25" customWidth="1"/>
    <col min="248" max="248" width="11" customWidth="1"/>
    <col min="249" max="249" width="12.5703125" customWidth="1"/>
    <col min="250" max="251" width="13" customWidth="1"/>
    <col min="252" max="252" width="20.85546875" customWidth="1"/>
    <col min="255" max="255" width="12.42578125" customWidth="1"/>
    <col min="501" max="502" width="7.140625" customWidth="1"/>
    <col min="503" max="503" width="25" customWidth="1"/>
    <col min="504" max="504" width="11" customWidth="1"/>
    <col min="505" max="505" width="12.5703125" customWidth="1"/>
    <col min="506" max="507" width="13" customWidth="1"/>
    <col min="508" max="508" width="20.85546875" customWidth="1"/>
    <col min="511" max="511" width="12.42578125" customWidth="1"/>
    <col min="757" max="758" width="7.140625" customWidth="1"/>
    <col min="759" max="759" width="25" customWidth="1"/>
    <col min="760" max="760" width="11" customWidth="1"/>
    <col min="761" max="761" width="12.5703125" customWidth="1"/>
    <col min="762" max="763" width="13" customWidth="1"/>
    <col min="764" max="764" width="20.85546875" customWidth="1"/>
    <col min="767" max="767" width="12.42578125" customWidth="1"/>
    <col min="1013" max="1014" width="7.140625" customWidth="1"/>
    <col min="1015" max="1015" width="25" customWidth="1"/>
    <col min="1016" max="1016" width="11" customWidth="1"/>
    <col min="1017" max="1017" width="12.5703125" customWidth="1"/>
    <col min="1018" max="1019" width="13" customWidth="1"/>
    <col min="1020" max="1020" width="20.85546875" customWidth="1"/>
    <col min="1023" max="1023" width="12.42578125" customWidth="1"/>
    <col min="1269" max="1270" width="7.140625" customWidth="1"/>
    <col min="1271" max="1271" width="25" customWidth="1"/>
    <col min="1272" max="1272" width="11" customWidth="1"/>
    <col min="1273" max="1273" width="12.5703125" customWidth="1"/>
    <col min="1274" max="1275" width="13" customWidth="1"/>
    <col min="1276" max="1276" width="20.85546875" customWidth="1"/>
    <col min="1279" max="1279" width="12.42578125" customWidth="1"/>
    <col min="1525" max="1526" width="7.140625" customWidth="1"/>
    <col min="1527" max="1527" width="25" customWidth="1"/>
    <col min="1528" max="1528" width="11" customWidth="1"/>
    <col min="1529" max="1529" width="12.5703125" customWidth="1"/>
    <col min="1530" max="1531" width="13" customWidth="1"/>
    <col min="1532" max="1532" width="20.85546875" customWidth="1"/>
    <col min="1535" max="1535" width="12.42578125" customWidth="1"/>
    <col min="1781" max="1782" width="7.140625" customWidth="1"/>
    <col min="1783" max="1783" width="25" customWidth="1"/>
    <col min="1784" max="1784" width="11" customWidth="1"/>
    <col min="1785" max="1785" width="12.5703125" customWidth="1"/>
    <col min="1786" max="1787" width="13" customWidth="1"/>
    <col min="1788" max="1788" width="20.85546875" customWidth="1"/>
    <col min="1791" max="1791" width="12.42578125" customWidth="1"/>
    <col min="2037" max="2038" width="7.140625" customWidth="1"/>
    <col min="2039" max="2039" width="25" customWidth="1"/>
    <col min="2040" max="2040" width="11" customWidth="1"/>
    <col min="2041" max="2041" width="12.5703125" customWidth="1"/>
    <col min="2042" max="2043" width="13" customWidth="1"/>
    <col min="2044" max="2044" width="20.85546875" customWidth="1"/>
    <col min="2047" max="2047" width="12.42578125" customWidth="1"/>
    <col min="2293" max="2294" width="7.140625" customWidth="1"/>
    <col min="2295" max="2295" width="25" customWidth="1"/>
    <col min="2296" max="2296" width="11" customWidth="1"/>
    <col min="2297" max="2297" width="12.5703125" customWidth="1"/>
    <col min="2298" max="2299" width="13" customWidth="1"/>
    <col min="2300" max="2300" width="20.85546875" customWidth="1"/>
    <col min="2303" max="2303" width="12.42578125" customWidth="1"/>
    <col min="2549" max="2550" width="7.140625" customWidth="1"/>
    <col min="2551" max="2551" width="25" customWidth="1"/>
    <col min="2552" max="2552" width="11" customWidth="1"/>
    <col min="2553" max="2553" width="12.5703125" customWidth="1"/>
    <col min="2554" max="2555" width="13" customWidth="1"/>
    <col min="2556" max="2556" width="20.85546875" customWidth="1"/>
    <col min="2559" max="2559" width="12.42578125" customWidth="1"/>
    <col min="2805" max="2806" width="7.140625" customWidth="1"/>
    <col min="2807" max="2807" width="25" customWidth="1"/>
    <col min="2808" max="2808" width="11" customWidth="1"/>
    <col min="2809" max="2809" width="12.5703125" customWidth="1"/>
    <col min="2810" max="2811" width="13" customWidth="1"/>
    <col min="2812" max="2812" width="20.85546875" customWidth="1"/>
    <col min="2815" max="2815" width="12.42578125" customWidth="1"/>
    <col min="3061" max="3062" width="7.140625" customWidth="1"/>
    <col min="3063" max="3063" width="25" customWidth="1"/>
    <col min="3064" max="3064" width="11" customWidth="1"/>
    <col min="3065" max="3065" width="12.5703125" customWidth="1"/>
    <col min="3066" max="3067" width="13" customWidth="1"/>
    <col min="3068" max="3068" width="20.85546875" customWidth="1"/>
    <col min="3071" max="3071" width="12.42578125" customWidth="1"/>
    <col min="3317" max="3318" width="7.140625" customWidth="1"/>
    <col min="3319" max="3319" width="25" customWidth="1"/>
    <col min="3320" max="3320" width="11" customWidth="1"/>
    <col min="3321" max="3321" width="12.5703125" customWidth="1"/>
    <col min="3322" max="3323" width="13" customWidth="1"/>
    <col min="3324" max="3324" width="20.85546875" customWidth="1"/>
    <col min="3327" max="3327" width="12.42578125" customWidth="1"/>
    <col min="3573" max="3574" width="7.140625" customWidth="1"/>
    <col min="3575" max="3575" width="25" customWidth="1"/>
    <col min="3576" max="3576" width="11" customWidth="1"/>
    <col min="3577" max="3577" width="12.5703125" customWidth="1"/>
    <col min="3578" max="3579" width="13" customWidth="1"/>
    <col min="3580" max="3580" width="20.85546875" customWidth="1"/>
    <col min="3583" max="3583" width="12.42578125" customWidth="1"/>
    <col min="3829" max="3830" width="7.140625" customWidth="1"/>
    <col min="3831" max="3831" width="25" customWidth="1"/>
    <col min="3832" max="3832" width="11" customWidth="1"/>
    <col min="3833" max="3833" width="12.5703125" customWidth="1"/>
    <col min="3834" max="3835" width="13" customWidth="1"/>
    <col min="3836" max="3836" width="20.85546875" customWidth="1"/>
    <col min="3839" max="3839" width="12.42578125" customWidth="1"/>
    <col min="4085" max="4086" width="7.140625" customWidth="1"/>
    <col min="4087" max="4087" width="25" customWidth="1"/>
    <col min="4088" max="4088" width="11" customWidth="1"/>
    <col min="4089" max="4089" width="12.5703125" customWidth="1"/>
    <col min="4090" max="4091" width="13" customWidth="1"/>
    <col min="4092" max="4092" width="20.85546875" customWidth="1"/>
    <col min="4095" max="4095" width="12.42578125" customWidth="1"/>
    <col min="4341" max="4342" width="7.140625" customWidth="1"/>
    <col min="4343" max="4343" width="25" customWidth="1"/>
    <col min="4344" max="4344" width="11" customWidth="1"/>
    <col min="4345" max="4345" width="12.5703125" customWidth="1"/>
    <col min="4346" max="4347" width="13" customWidth="1"/>
    <col min="4348" max="4348" width="20.85546875" customWidth="1"/>
    <col min="4351" max="4351" width="12.42578125" customWidth="1"/>
    <col min="4597" max="4598" width="7.140625" customWidth="1"/>
    <col min="4599" max="4599" width="25" customWidth="1"/>
    <col min="4600" max="4600" width="11" customWidth="1"/>
    <col min="4601" max="4601" width="12.5703125" customWidth="1"/>
    <col min="4602" max="4603" width="13" customWidth="1"/>
    <col min="4604" max="4604" width="20.85546875" customWidth="1"/>
    <col min="4607" max="4607" width="12.42578125" customWidth="1"/>
    <col min="4853" max="4854" width="7.140625" customWidth="1"/>
    <col min="4855" max="4855" width="25" customWidth="1"/>
    <col min="4856" max="4856" width="11" customWidth="1"/>
    <col min="4857" max="4857" width="12.5703125" customWidth="1"/>
    <col min="4858" max="4859" width="13" customWidth="1"/>
    <col min="4860" max="4860" width="20.85546875" customWidth="1"/>
    <col min="4863" max="4863" width="12.42578125" customWidth="1"/>
    <col min="5109" max="5110" width="7.140625" customWidth="1"/>
    <col min="5111" max="5111" width="25" customWidth="1"/>
    <col min="5112" max="5112" width="11" customWidth="1"/>
    <col min="5113" max="5113" width="12.5703125" customWidth="1"/>
    <col min="5114" max="5115" width="13" customWidth="1"/>
    <col min="5116" max="5116" width="20.85546875" customWidth="1"/>
    <col min="5119" max="5119" width="12.42578125" customWidth="1"/>
    <col min="5365" max="5366" width="7.140625" customWidth="1"/>
    <col min="5367" max="5367" width="25" customWidth="1"/>
    <col min="5368" max="5368" width="11" customWidth="1"/>
    <col min="5369" max="5369" width="12.5703125" customWidth="1"/>
    <col min="5370" max="5371" width="13" customWidth="1"/>
    <col min="5372" max="5372" width="20.85546875" customWidth="1"/>
    <col min="5375" max="5375" width="12.42578125" customWidth="1"/>
    <col min="5621" max="5622" width="7.140625" customWidth="1"/>
    <col min="5623" max="5623" width="25" customWidth="1"/>
    <col min="5624" max="5624" width="11" customWidth="1"/>
    <col min="5625" max="5625" width="12.5703125" customWidth="1"/>
    <col min="5626" max="5627" width="13" customWidth="1"/>
    <col min="5628" max="5628" width="20.85546875" customWidth="1"/>
    <col min="5631" max="5631" width="12.42578125" customWidth="1"/>
    <col min="5877" max="5878" width="7.140625" customWidth="1"/>
    <col min="5879" max="5879" width="25" customWidth="1"/>
    <col min="5880" max="5880" width="11" customWidth="1"/>
    <col min="5881" max="5881" width="12.5703125" customWidth="1"/>
    <col min="5882" max="5883" width="13" customWidth="1"/>
    <col min="5884" max="5884" width="20.85546875" customWidth="1"/>
    <col min="5887" max="5887" width="12.42578125" customWidth="1"/>
    <col min="6133" max="6134" width="7.140625" customWidth="1"/>
    <col min="6135" max="6135" width="25" customWidth="1"/>
    <col min="6136" max="6136" width="11" customWidth="1"/>
    <col min="6137" max="6137" width="12.5703125" customWidth="1"/>
    <col min="6138" max="6139" width="13" customWidth="1"/>
    <col min="6140" max="6140" width="20.85546875" customWidth="1"/>
    <col min="6143" max="6143" width="12.42578125" customWidth="1"/>
    <col min="6389" max="6390" width="7.140625" customWidth="1"/>
    <col min="6391" max="6391" width="25" customWidth="1"/>
    <col min="6392" max="6392" width="11" customWidth="1"/>
    <col min="6393" max="6393" width="12.5703125" customWidth="1"/>
    <col min="6394" max="6395" width="13" customWidth="1"/>
    <col min="6396" max="6396" width="20.85546875" customWidth="1"/>
    <col min="6399" max="6399" width="12.42578125" customWidth="1"/>
    <col min="6645" max="6646" width="7.140625" customWidth="1"/>
    <col min="6647" max="6647" width="25" customWidth="1"/>
    <col min="6648" max="6648" width="11" customWidth="1"/>
    <col min="6649" max="6649" width="12.5703125" customWidth="1"/>
    <col min="6650" max="6651" width="13" customWidth="1"/>
    <col min="6652" max="6652" width="20.85546875" customWidth="1"/>
    <col min="6655" max="6655" width="12.42578125" customWidth="1"/>
    <col min="6901" max="6902" width="7.140625" customWidth="1"/>
    <col min="6903" max="6903" width="25" customWidth="1"/>
    <col min="6904" max="6904" width="11" customWidth="1"/>
    <col min="6905" max="6905" width="12.5703125" customWidth="1"/>
    <col min="6906" max="6907" width="13" customWidth="1"/>
    <col min="6908" max="6908" width="20.85546875" customWidth="1"/>
    <col min="6911" max="6911" width="12.42578125" customWidth="1"/>
    <col min="7157" max="7158" width="7.140625" customWidth="1"/>
    <col min="7159" max="7159" width="25" customWidth="1"/>
    <col min="7160" max="7160" width="11" customWidth="1"/>
    <col min="7161" max="7161" width="12.5703125" customWidth="1"/>
    <col min="7162" max="7163" width="13" customWidth="1"/>
    <col min="7164" max="7164" width="20.85546875" customWidth="1"/>
    <col min="7167" max="7167" width="12.42578125" customWidth="1"/>
    <col min="7413" max="7414" width="7.140625" customWidth="1"/>
    <col min="7415" max="7415" width="25" customWidth="1"/>
    <col min="7416" max="7416" width="11" customWidth="1"/>
    <col min="7417" max="7417" width="12.5703125" customWidth="1"/>
    <col min="7418" max="7419" width="13" customWidth="1"/>
    <col min="7420" max="7420" width="20.85546875" customWidth="1"/>
    <col min="7423" max="7423" width="12.42578125" customWidth="1"/>
    <col min="7669" max="7670" width="7.140625" customWidth="1"/>
    <col min="7671" max="7671" width="25" customWidth="1"/>
    <col min="7672" max="7672" width="11" customWidth="1"/>
    <col min="7673" max="7673" width="12.5703125" customWidth="1"/>
    <col min="7674" max="7675" width="13" customWidth="1"/>
    <col min="7676" max="7676" width="20.85546875" customWidth="1"/>
    <col min="7679" max="7679" width="12.42578125" customWidth="1"/>
    <col min="7925" max="7926" width="7.140625" customWidth="1"/>
    <col min="7927" max="7927" width="25" customWidth="1"/>
    <col min="7928" max="7928" width="11" customWidth="1"/>
    <col min="7929" max="7929" width="12.5703125" customWidth="1"/>
    <col min="7930" max="7931" width="13" customWidth="1"/>
    <col min="7932" max="7932" width="20.85546875" customWidth="1"/>
    <col min="7935" max="7935" width="12.42578125" customWidth="1"/>
    <col min="8181" max="8182" width="7.140625" customWidth="1"/>
    <col min="8183" max="8183" width="25" customWidth="1"/>
    <col min="8184" max="8184" width="11" customWidth="1"/>
    <col min="8185" max="8185" width="12.5703125" customWidth="1"/>
    <col min="8186" max="8187" width="13" customWidth="1"/>
    <col min="8188" max="8188" width="20.85546875" customWidth="1"/>
    <col min="8191" max="8191" width="12.42578125" customWidth="1"/>
    <col min="8437" max="8438" width="7.140625" customWidth="1"/>
    <col min="8439" max="8439" width="25" customWidth="1"/>
    <col min="8440" max="8440" width="11" customWidth="1"/>
    <col min="8441" max="8441" width="12.5703125" customWidth="1"/>
    <col min="8442" max="8443" width="13" customWidth="1"/>
    <col min="8444" max="8444" width="20.85546875" customWidth="1"/>
    <col min="8447" max="8447" width="12.42578125" customWidth="1"/>
    <col min="8693" max="8694" width="7.140625" customWidth="1"/>
    <col min="8695" max="8695" width="25" customWidth="1"/>
    <col min="8696" max="8696" width="11" customWidth="1"/>
    <col min="8697" max="8697" width="12.5703125" customWidth="1"/>
    <col min="8698" max="8699" width="13" customWidth="1"/>
    <col min="8700" max="8700" width="20.85546875" customWidth="1"/>
    <col min="8703" max="8703" width="12.42578125" customWidth="1"/>
    <col min="8949" max="8950" width="7.140625" customWidth="1"/>
    <col min="8951" max="8951" width="25" customWidth="1"/>
    <col min="8952" max="8952" width="11" customWidth="1"/>
    <col min="8953" max="8953" width="12.5703125" customWidth="1"/>
    <col min="8954" max="8955" width="13" customWidth="1"/>
    <col min="8956" max="8956" width="20.85546875" customWidth="1"/>
    <col min="8959" max="8959" width="12.42578125" customWidth="1"/>
    <col min="9205" max="9206" width="7.140625" customWidth="1"/>
    <col min="9207" max="9207" width="25" customWidth="1"/>
    <col min="9208" max="9208" width="11" customWidth="1"/>
    <col min="9209" max="9209" width="12.5703125" customWidth="1"/>
    <col min="9210" max="9211" width="13" customWidth="1"/>
    <col min="9212" max="9212" width="20.85546875" customWidth="1"/>
    <col min="9215" max="9215" width="12.42578125" customWidth="1"/>
    <col min="9461" max="9462" width="7.140625" customWidth="1"/>
    <col min="9463" max="9463" width="25" customWidth="1"/>
    <col min="9464" max="9464" width="11" customWidth="1"/>
    <col min="9465" max="9465" width="12.5703125" customWidth="1"/>
    <col min="9466" max="9467" width="13" customWidth="1"/>
    <col min="9468" max="9468" width="20.85546875" customWidth="1"/>
    <col min="9471" max="9471" width="12.42578125" customWidth="1"/>
    <col min="9717" max="9718" width="7.140625" customWidth="1"/>
    <col min="9719" max="9719" width="25" customWidth="1"/>
    <col min="9720" max="9720" width="11" customWidth="1"/>
    <col min="9721" max="9721" width="12.5703125" customWidth="1"/>
    <col min="9722" max="9723" width="13" customWidth="1"/>
    <col min="9724" max="9724" width="20.85546875" customWidth="1"/>
    <col min="9727" max="9727" width="12.42578125" customWidth="1"/>
    <col min="9973" max="9974" width="7.140625" customWidth="1"/>
    <col min="9975" max="9975" width="25" customWidth="1"/>
    <col min="9976" max="9976" width="11" customWidth="1"/>
    <col min="9977" max="9977" width="12.5703125" customWidth="1"/>
    <col min="9978" max="9979" width="13" customWidth="1"/>
    <col min="9980" max="9980" width="20.85546875" customWidth="1"/>
    <col min="9983" max="9983" width="12.42578125" customWidth="1"/>
    <col min="10229" max="10230" width="7.140625" customWidth="1"/>
    <col min="10231" max="10231" width="25" customWidth="1"/>
    <col min="10232" max="10232" width="11" customWidth="1"/>
    <col min="10233" max="10233" width="12.5703125" customWidth="1"/>
    <col min="10234" max="10235" width="13" customWidth="1"/>
    <col min="10236" max="10236" width="20.85546875" customWidth="1"/>
    <col min="10239" max="10239" width="12.42578125" customWidth="1"/>
    <col min="10485" max="10486" width="7.140625" customWidth="1"/>
    <col min="10487" max="10487" width="25" customWidth="1"/>
    <col min="10488" max="10488" width="11" customWidth="1"/>
    <col min="10489" max="10489" width="12.5703125" customWidth="1"/>
    <col min="10490" max="10491" width="13" customWidth="1"/>
    <col min="10492" max="10492" width="20.85546875" customWidth="1"/>
    <col min="10495" max="10495" width="12.42578125" customWidth="1"/>
    <col min="10741" max="10742" width="7.140625" customWidth="1"/>
    <col min="10743" max="10743" width="25" customWidth="1"/>
    <col min="10744" max="10744" width="11" customWidth="1"/>
    <col min="10745" max="10745" width="12.5703125" customWidth="1"/>
    <col min="10746" max="10747" width="13" customWidth="1"/>
    <col min="10748" max="10748" width="20.85546875" customWidth="1"/>
    <col min="10751" max="10751" width="12.42578125" customWidth="1"/>
    <col min="10997" max="10998" width="7.140625" customWidth="1"/>
    <col min="10999" max="10999" width="25" customWidth="1"/>
    <col min="11000" max="11000" width="11" customWidth="1"/>
    <col min="11001" max="11001" width="12.5703125" customWidth="1"/>
    <col min="11002" max="11003" width="13" customWidth="1"/>
    <col min="11004" max="11004" width="20.85546875" customWidth="1"/>
    <col min="11007" max="11007" width="12.42578125" customWidth="1"/>
    <col min="11253" max="11254" width="7.140625" customWidth="1"/>
    <col min="11255" max="11255" width="25" customWidth="1"/>
    <col min="11256" max="11256" width="11" customWidth="1"/>
    <col min="11257" max="11257" width="12.5703125" customWidth="1"/>
    <col min="11258" max="11259" width="13" customWidth="1"/>
    <col min="11260" max="11260" width="20.85546875" customWidth="1"/>
    <col min="11263" max="11263" width="12.42578125" customWidth="1"/>
    <col min="11509" max="11510" width="7.140625" customWidth="1"/>
    <col min="11511" max="11511" width="25" customWidth="1"/>
    <col min="11512" max="11512" width="11" customWidth="1"/>
    <col min="11513" max="11513" width="12.5703125" customWidth="1"/>
    <col min="11514" max="11515" width="13" customWidth="1"/>
    <col min="11516" max="11516" width="20.85546875" customWidth="1"/>
    <col min="11519" max="11519" width="12.42578125" customWidth="1"/>
    <col min="11765" max="11766" width="7.140625" customWidth="1"/>
    <col min="11767" max="11767" width="25" customWidth="1"/>
    <col min="11768" max="11768" width="11" customWidth="1"/>
    <col min="11769" max="11769" width="12.5703125" customWidth="1"/>
    <col min="11770" max="11771" width="13" customWidth="1"/>
    <col min="11772" max="11772" width="20.85546875" customWidth="1"/>
    <col min="11775" max="11775" width="12.42578125" customWidth="1"/>
    <col min="12021" max="12022" width="7.140625" customWidth="1"/>
    <col min="12023" max="12023" width="25" customWidth="1"/>
    <col min="12024" max="12024" width="11" customWidth="1"/>
    <col min="12025" max="12025" width="12.5703125" customWidth="1"/>
    <col min="12026" max="12027" width="13" customWidth="1"/>
    <col min="12028" max="12028" width="20.85546875" customWidth="1"/>
    <col min="12031" max="12031" width="12.42578125" customWidth="1"/>
    <col min="12277" max="12278" width="7.140625" customWidth="1"/>
    <col min="12279" max="12279" width="25" customWidth="1"/>
    <col min="12280" max="12280" width="11" customWidth="1"/>
    <col min="12281" max="12281" width="12.5703125" customWidth="1"/>
    <col min="12282" max="12283" width="13" customWidth="1"/>
    <col min="12284" max="12284" width="20.85546875" customWidth="1"/>
    <col min="12287" max="12287" width="12.42578125" customWidth="1"/>
    <col min="12533" max="12534" width="7.140625" customWidth="1"/>
    <col min="12535" max="12535" width="25" customWidth="1"/>
    <col min="12536" max="12536" width="11" customWidth="1"/>
    <col min="12537" max="12537" width="12.5703125" customWidth="1"/>
    <col min="12538" max="12539" width="13" customWidth="1"/>
    <col min="12540" max="12540" width="20.85546875" customWidth="1"/>
    <col min="12543" max="12543" width="12.42578125" customWidth="1"/>
    <col min="12789" max="12790" width="7.140625" customWidth="1"/>
    <col min="12791" max="12791" width="25" customWidth="1"/>
    <col min="12792" max="12792" width="11" customWidth="1"/>
    <col min="12793" max="12793" width="12.5703125" customWidth="1"/>
    <col min="12794" max="12795" width="13" customWidth="1"/>
    <col min="12796" max="12796" width="20.85546875" customWidth="1"/>
    <col min="12799" max="12799" width="12.42578125" customWidth="1"/>
    <col min="13045" max="13046" width="7.140625" customWidth="1"/>
    <col min="13047" max="13047" width="25" customWidth="1"/>
    <col min="13048" max="13048" width="11" customWidth="1"/>
    <col min="13049" max="13049" width="12.5703125" customWidth="1"/>
    <col min="13050" max="13051" width="13" customWidth="1"/>
    <col min="13052" max="13052" width="20.85546875" customWidth="1"/>
    <col min="13055" max="13055" width="12.42578125" customWidth="1"/>
    <col min="13301" max="13302" width="7.140625" customWidth="1"/>
    <col min="13303" max="13303" width="25" customWidth="1"/>
    <col min="13304" max="13304" width="11" customWidth="1"/>
    <col min="13305" max="13305" width="12.5703125" customWidth="1"/>
    <col min="13306" max="13307" width="13" customWidth="1"/>
    <col min="13308" max="13308" width="20.85546875" customWidth="1"/>
    <col min="13311" max="13311" width="12.42578125" customWidth="1"/>
    <col min="13557" max="13558" width="7.140625" customWidth="1"/>
    <col min="13559" max="13559" width="25" customWidth="1"/>
    <col min="13560" max="13560" width="11" customWidth="1"/>
    <col min="13561" max="13561" width="12.5703125" customWidth="1"/>
    <col min="13562" max="13563" width="13" customWidth="1"/>
    <col min="13564" max="13564" width="20.85546875" customWidth="1"/>
    <col min="13567" max="13567" width="12.42578125" customWidth="1"/>
    <col min="13813" max="13814" width="7.140625" customWidth="1"/>
    <col min="13815" max="13815" width="25" customWidth="1"/>
    <col min="13816" max="13816" width="11" customWidth="1"/>
    <col min="13817" max="13817" width="12.5703125" customWidth="1"/>
    <col min="13818" max="13819" width="13" customWidth="1"/>
    <col min="13820" max="13820" width="20.85546875" customWidth="1"/>
    <col min="13823" max="13823" width="12.42578125" customWidth="1"/>
    <col min="14069" max="14070" width="7.140625" customWidth="1"/>
    <col min="14071" max="14071" width="25" customWidth="1"/>
    <col min="14072" max="14072" width="11" customWidth="1"/>
    <col min="14073" max="14073" width="12.5703125" customWidth="1"/>
    <col min="14074" max="14075" width="13" customWidth="1"/>
    <col min="14076" max="14076" width="20.85546875" customWidth="1"/>
    <col min="14079" max="14079" width="12.42578125" customWidth="1"/>
    <col min="14325" max="14326" width="7.140625" customWidth="1"/>
    <col min="14327" max="14327" width="25" customWidth="1"/>
    <col min="14328" max="14328" width="11" customWidth="1"/>
    <col min="14329" max="14329" width="12.5703125" customWidth="1"/>
    <col min="14330" max="14331" width="13" customWidth="1"/>
    <col min="14332" max="14332" width="20.85546875" customWidth="1"/>
    <col min="14335" max="14335" width="12.42578125" customWidth="1"/>
    <col min="14581" max="14582" width="7.140625" customWidth="1"/>
    <col min="14583" max="14583" width="25" customWidth="1"/>
    <col min="14584" max="14584" width="11" customWidth="1"/>
    <col min="14585" max="14585" width="12.5703125" customWidth="1"/>
    <col min="14586" max="14587" width="13" customWidth="1"/>
    <col min="14588" max="14588" width="20.85546875" customWidth="1"/>
    <col min="14591" max="14591" width="12.42578125" customWidth="1"/>
    <col min="14837" max="14838" width="7.140625" customWidth="1"/>
    <col min="14839" max="14839" width="25" customWidth="1"/>
    <col min="14840" max="14840" width="11" customWidth="1"/>
    <col min="14841" max="14841" width="12.5703125" customWidth="1"/>
    <col min="14842" max="14843" width="13" customWidth="1"/>
    <col min="14844" max="14844" width="20.85546875" customWidth="1"/>
    <col min="14847" max="14847" width="12.42578125" customWidth="1"/>
    <col min="15093" max="15094" width="7.140625" customWidth="1"/>
    <col min="15095" max="15095" width="25" customWidth="1"/>
    <col min="15096" max="15096" width="11" customWidth="1"/>
    <col min="15097" max="15097" width="12.5703125" customWidth="1"/>
    <col min="15098" max="15099" width="13" customWidth="1"/>
    <col min="15100" max="15100" width="20.85546875" customWidth="1"/>
    <col min="15103" max="15103" width="12.42578125" customWidth="1"/>
    <col min="15349" max="15350" width="7.140625" customWidth="1"/>
    <col min="15351" max="15351" width="25" customWidth="1"/>
    <col min="15352" max="15352" width="11" customWidth="1"/>
    <col min="15353" max="15353" width="12.5703125" customWidth="1"/>
    <col min="15354" max="15355" width="13" customWidth="1"/>
    <col min="15356" max="15356" width="20.85546875" customWidth="1"/>
    <col min="15359" max="15359" width="12.42578125" customWidth="1"/>
    <col min="15605" max="15606" width="7.140625" customWidth="1"/>
    <col min="15607" max="15607" width="25" customWidth="1"/>
    <col min="15608" max="15608" width="11" customWidth="1"/>
    <col min="15609" max="15609" width="12.5703125" customWidth="1"/>
    <col min="15610" max="15611" width="13" customWidth="1"/>
    <col min="15612" max="15612" width="20.85546875" customWidth="1"/>
    <col min="15615" max="15615" width="12.42578125" customWidth="1"/>
    <col min="15861" max="15862" width="7.140625" customWidth="1"/>
    <col min="15863" max="15863" width="25" customWidth="1"/>
    <col min="15864" max="15864" width="11" customWidth="1"/>
    <col min="15865" max="15865" width="12.5703125" customWidth="1"/>
    <col min="15866" max="15867" width="13" customWidth="1"/>
    <col min="15868" max="15868" width="20.85546875" customWidth="1"/>
    <col min="15871" max="15871" width="12.42578125" customWidth="1"/>
    <col min="16117" max="16118" width="7.140625" customWidth="1"/>
    <col min="16119" max="16119" width="25" customWidth="1"/>
    <col min="16120" max="16120" width="11" customWidth="1"/>
    <col min="16121" max="16121" width="12.5703125" customWidth="1"/>
    <col min="16122" max="16123" width="13" customWidth="1"/>
    <col min="16124" max="16124" width="20.85546875" customWidth="1"/>
    <col min="16127" max="16127" width="12.42578125" customWidth="1"/>
  </cols>
  <sheetData>
    <row r="1" spans="1:8" ht="10.5" customHeight="1" x14ac:dyDescent="0.3">
      <c r="A1" s="1"/>
      <c r="B1" s="2"/>
    </row>
    <row r="2" spans="1:8" ht="18" customHeight="1" x14ac:dyDescent="0.3">
      <c r="A2" s="1"/>
      <c r="B2" s="2"/>
      <c r="C2" s="118"/>
    </row>
    <row r="3" spans="1:8" ht="13.5" customHeight="1" x14ac:dyDescent="0.25">
      <c r="A3" s="3"/>
      <c r="B3" s="2"/>
    </row>
    <row r="4" spans="1:8" ht="42" customHeight="1" x14ac:dyDescent="0.25">
      <c r="A4" s="331" t="s">
        <v>0</v>
      </c>
      <c r="B4" s="332"/>
      <c r="C4" s="333"/>
      <c r="D4" s="174" t="s">
        <v>287</v>
      </c>
      <c r="E4" s="174" t="s">
        <v>299</v>
      </c>
      <c r="F4" s="282" t="s">
        <v>300</v>
      </c>
      <c r="G4" s="174" t="s">
        <v>311</v>
      </c>
      <c r="H4" s="282" t="s">
        <v>312</v>
      </c>
    </row>
    <row r="5" spans="1:8" x14ac:dyDescent="0.25">
      <c r="A5" s="334"/>
      <c r="B5" s="335"/>
      <c r="C5" s="336"/>
      <c r="D5" s="176" t="s">
        <v>1</v>
      </c>
      <c r="E5" s="4"/>
      <c r="F5" s="252"/>
    </row>
    <row r="6" spans="1:8" x14ac:dyDescent="0.25">
      <c r="A6" s="108" t="s">
        <v>2</v>
      </c>
      <c r="B6" s="75"/>
      <c r="C6" s="109"/>
      <c r="D6" s="213">
        <f>D7+D12+D21+D67</f>
        <v>363610.6</v>
      </c>
      <c r="E6" s="213">
        <f>E7+E12+E21+E67</f>
        <v>0</v>
      </c>
      <c r="F6" s="213">
        <f>F7+F12+F21+F67</f>
        <v>404983.5</v>
      </c>
      <c r="G6" s="213">
        <f>G7+G12+G21+G67</f>
        <v>0</v>
      </c>
      <c r="H6" s="213">
        <f>H7+H12+H21+H67</f>
        <v>405476.62999999995</v>
      </c>
    </row>
    <row r="7" spans="1:8" s="4" customFormat="1" ht="27.75" customHeight="1" x14ac:dyDescent="0.25">
      <c r="A7" s="81"/>
      <c r="B7" s="60">
        <v>610</v>
      </c>
      <c r="C7" s="74" t="s">
        <v>3</v>
      </c>
      <c r="D7" s="215">
        <f t="shared" ref="D7" si="0">SUM(D8:D11)</f>
        <v>198390</v>
      </c>
      <c r="E7" s="272"/>
      <c r="F7" s="215">
        <f t="shared" ref="F7" si="1">SUM(F8:F11)</f>
        <v>198390</v>
      </c>
      <c r="G7" s="302"/>
      <c r="H7" s="215">
        <f t="shared" ref="H7" si="2">SUM(H8:H11)</f>
        <v>198390</v>
      </c>
    </row>
    <row r="8" spans="1:8" ht="15.75" x14ac:dyDescent="0.25">
      <c r="A8" s="84"/>
      <c r="B8" s="51">
        <v>611</v>
      </c>
      <c r="C8" s="83" t="s">
        <v>4</v>
      </c>
      <c r="D8" s="216">
        <v>130900</v>
      </c>
      <c r="E8" s="272"/>
      <c r="F8" s="216">
        <v>130900</v>
      </c>
      <c r="G8" s="303"/>
      <c r="H8" s="216">
        <v>130900</v>
      </c>
    </row>
    <row r="9" spans="1:8" ht="15.75" x14ac:dyDescent="0.25">
      <c r="A9" s="38"/>
      <c r="B9" s="51">
        <v>612</v>
      </c>
      <c r="C9" s="83" t="s">
        <v>5</v>
      </c>
      <c r="D9" s="216">
        <v>43500</v>
      </c>
      <c r="E9" s="272"/>
      <c r="F9" s="216">
        <v>43500</v>
      </c>
      <c r="G9" s="303"/>
      <c r="H9" s="216">
        <v>43500</v>
      </c>
    </row>
    <row r="10" spans="1:8" ht="15.75" x14ac:dyDescent="0.25">
      <c r="A10" s="38"/>
      <c r="B10" s="49">
        <v>614</v>
      </c>
      <c r="C10" s="83" t="s">
        <v>6</v>
      </c>
      <c r="D10" s="216">
        <v>23000</v>
      </c>
      <c r="E10" s="272"/>
      <c r="F10" s="216">
        <v>23000</v>
      </c>
      <c r="G10" s="303"/>
      <c r="H10" s="216">
        <v>23000</v>
      </c>
    </row>
    <row r="11" spans="1:8" ht="13.5" customHeight="1" x14ac:dyDescent="0.25">
      <c r="A11" s="38"/>
      <c r="B11" s="70">
        <v>616</v>
      </c>
      <c r="C11" s="119" t="s">
        <v>7</v>
      </c>
      <c r="D11" s="216">
        <v>990</v>
      </c>
      <c r="E11" s="272"/>
      <c r="F11" s="216">
        <v>990</v>
      </c>
      <c r="G11" s="303"/>
      <c r="H11" s="216">
        <v>990</v>
      </c>
    </row>
    <row r="12" spans="1:8" s="4" customFormat="1" ht="15.75" x14ac:dyDescent="0.25">
      <c r="A12" s="63"/>
      <c r="B12" s="85">
        <v>620</v>
      </c>
      <c r="C12" s="74" t="s">
        <v>8</v>
      </c>
      <c r="D12" s="215">
        <f t="shared" ref="D12" si="3">SUM(D13:D20)</f>
        <v>65400</v>
      </c>
      <c r="E12" s="272"/>
      <c r="F12" s="215">
        <f t="shared" ref="F12:H12" si="4">SUM(F13:F20)</f>
        <v>65400</v>
      </c>
      <c r="G12" s="302"/>
      <c r="H12" s="215">
        <f t="shared" si="4"/>
        <v>65400</v>
      </c>
    </row>
    <row r="13" spans="1:8" ht="26.25" x14ac:dyDescent="0.25">
      <c r="A13" s="38"/>
      <c r="B13" s="51">
        <v>621</v>
      </c>
      <c r="C13" s="83" t="s">
        <v>9</v>
      </c>
      <c r="D13" s="216">
        <v>15700</v>
      </c>
      <c r="E13" s="272"/>
      <c r="F13" s="216">
        <v>15700</v>
      </c>
      <c r="G13" s="303"/>
      <c r="H13" s="216">
        <v>15700</v>
      </c>
    </row>
    <row r="14" spans="1:8" ht="26.25" x14ac:dyDescent="0.25">
      <c r="A14" s="38"/>
      <c r="B14" s="51">
        <v>623</v>
      </c>
      <c r="C14" s="83" t="s">
        <v>10</v>
      </c>
      <c r="D14" s="216">
        <v>3900</v>
      </c>
      <c r="E14" s="272"/>
      <c r="F14" s="216">
        <v>3900</v>
      </c>
      <c r="G14" s="303"/>
      <c r="H14" s="216">
        <v>3900</v>
      </c>
    </row>
    <row r="15" spans="1:8" ht="15.75" x14ac:dyDescent="0.25">
      <c r="A15" s="38"/>
      <c r="B15" s="51" t="s">
        <v>11</v>
      </c>
      <c r="C15" s="83" t="s">
        <v>12</v>
      </c>
      <c r="D15" s="216">
        <v>2600</v>
      </c>
      <c r="E15" s="272"/>
      <c r="F15" s="216">
        <v>2600</v>
      </c>
      <c r="G15" s="303"/>
      <c r="H15" s="216">
        <v>2600</v>
      </c>
    </row>
    <row r="16" spans="1:8" ht="15.75" x14ac:dyDescent="0.25">
      <c r="A16" s="38"/>
      <c r="B16" s="51" t="s">
        <v>13</v>
      </c>
      <c r="C16" s="83" t="s">
        <v>14</v>
      </c>
      <c r="D16" s="216">
        <v>25900</v>
      </c>
      <c r="E16" s="272"/>
      <c r="F16" s="216">
        <v>25900</v>
      </c>
      <c r="G16" s="303"/>
      <c r="H16" s="216">
        <v>25900</v>
      </c>
    </row>
    <row r="17" spans="1:8" ht="15.75" x14ac:dyDescent="0.25">
      <c r="A17" s="38"/>
      <c r="B17" s="49">
        <v>625003</v>
      </c>
      <c r="C17" s="83" t="s">
        <v>15</v>
      </c>
      <c r="D17" s="216">
        <v>2300</v>
      </c>
      <c r="E17" s="272"/>
      <c r="F17" s="216">
        <v>2300</v>
      </c>
      <c r="G17" s="303"/>
      <c r="H17" s="216">
        <v>2300</v>
      </c>
    </row>
    <row r="18" spans="1:8" ht="15.75" x14ac:dyDescent="0.25">
      <c r="A18" s="38"/>
      <c r="B18" s="49">
        <v>625004</v>
      </c>
      <c r="C18" s="83" t="s">
        <v>16</v>
      </c>
      <c r="D18" s="216">
        <v>5200</v>
      </c>
      <c r="E18" s="272"/>
      <c r="F18" s="216">
        <v>5200</v>
      </c>
      <c r="G18" s="303"/>
      <c r="H18" s="216">
        <v>5200</v>
      </c>
    </row>
    <row r="19" spans="1:8" ht="15.75" x14ac:dyDescent="0.25">
      <c r="A19" s="38"/>
      <c r="B19" s="49">
        <v>625005</v>
      </c>
      <c r="C19" s="83" t="s">
        <v>17</v>
      </c>
      <c r="D19" s="216">
        <v>2300</v>
      </c>
      <c r="E19" s="272"/>
      <c r="F19" s="216">
        <v>2300</v>
      </c>
      <c r="G19" s="303"/>
      <c r="H19" s="216">
        <v>2300</v>
      </c>
    </row>
    <row r="20" spans="1:8" ht="26.25" x14ac:dyDescent="0.25">
      <c r="A20" s="38"/>
      <c r="B20" s="49">
        <v>625007</v>
      </c>
      <c r="C20" s="83" t="s">
        <v>18</v>
      </c>
      <c r="D20" s="216">
        <v>7500</v>
      </c>
      <c r="E20" s="272"/>
      <c r="F20" s="216">
        <v>7500</v>
      </c>
      <c r="G20" s="303"/>
      <c r="H20" s="216">
        <v>7500</v>
      </c>
    </row>
    <row r="21" spans="1:8" ht="15.75" x14ac:dyDescent="0.25">
      <c r="A21" s="63"/>
      <c r="B21" s="110">
        <v>630</v>
      </c>
      <c r="C21" s="79" t="s">
        <v>19</v>
      </c>
      <c r="D21" s="217">
        <f>D22+D24+D29+D35+D41+D47+D48</f>
        <v>85370</v>
      </c>
      <c r="E21" s="272"/>
      <c r="F21" s="217">
        <f>F22+F24+F29+F35+F41+F47+F48</f>
        <v>126742.9</v>
      </c>
      <c r="G21" s="303"/>
      <c r="H21" s="217">
        <f>H22+H24+H29+H35+H41+H47+H48</f>
        <v>127236.02999999998</v>
      </c>
    </row>
    <row r="22" spans="1:8" ht="15.75" x14ac:dyDescent="0.25">
      <c r="A22" s="63" t="s">
        <v>20</v>
      </c>
      <c r="B22" s="86">
        <v>631</v>
      </c>
      <c r="C22" s="63" t="s">
        <v>21</v>
      </c>
      <c r="D22" s="217">
        <f t="shared" ref="D22:H22" si="5">SUM(D23)</f>
        <v>1300</v>
      </c>
      <c r="E22" s="272"/>
      <c r="F22" s="217">
        <f t="shared" si="5"/>
        <v>1300</v>
      </c>
      <c r="G22" s="303"/>
      <c r="H22" s="217">
        <f t="shared" si="5"/>
        <v>1300</v>
      </c>
    </row>
    <row r="23" spans="1:8" ht="15.75" x14ac:dyDescent="0.25">
      <c r="A23" s="38"/>
      <c r="B23" s="71" t="s">
        <v>22</v>
      </c>
      <c r="C23" s="83" t="s">
        <v>23</v>
      </c>
      <c r="D23" s="216">
        <v>1300</v>
      </c>
      <c r="E23" s="272"/>
      <c r="F23" s="216">
        <v>1300</v>
      </c>
      <c r="G23" s="303"/>
      <c r="H23" s="216">
        <v>1300</v>
      </c>
    </row>
    <row r="24" spans="1:8" ht="15.75" x14ac:dyDescent="0.25">
      <c r="A24" s="63"/>
      <c r="B24" s="110">
        <v>632</v>
      </c>
      <c r="C24" s="74" t="s">
        <v>24</v>
      </c>
      <c r="D24" s="215">
        <f>D25+D26+D27+D28</f>
        <v>23550</v>
      </c>
      <c r="E24" s="272"/>
      <c r="F24" s="215">
        <f>F25+F26+F27+F28</f>
        <v>23550</v>
      </c>
      <c r="G24" s="303"/>
      <c r="H24" s="215">
        <f>H25+H26+H27+H28</f>
        <v>23550</v>
      </c>
    </row>
    <row r="25" spans="1:8" ht="15.75" x14ac:dyDescent="0.25">
      <c r="A25" s="38"/>
      <c r="B25" s="72">
        <v>632001</v>
      </c>
      <c r="C25" s="83" t="s">
        <v>25</v>
      </c>
      <c r="D25" s="218">
        <v>20000</v>
      </c>
      <c r="E25" s="272"/>
      <c r="F25" s="218">
        <v>20000</v>
      </c>
      <c r="G25" s="303"/>
      <c r="H25" s="218">
        <v>20000</v>
      </c>
    </row>
    <row r="26" spans="1:8" s="4" customFormat="1" ht="15.75" x14ac:dyDescent="0.25">
      <c r="A26" s="38"/>
      <c r="B26" s="72">
        <v>632002</v>
      </c>
      <c r="C26" s="83" t="s">
        <v>26</v>
      </c>
      <c r="D26" s="218">
        <v>400</v>
      </c>
      <c r="E26" s="272"/>
      <c r="F26" s="218">
        <v>400</v>
      </c>
      <c r="G26" s="302"/>
      <c r="H26" s="218">
        <v>400</v>
      </c>
    </row>
    <row r="27" spans="1:8" ht="26.25" x14ac:dyDescent="0.25">
      <c r="A27" s="38"/>
      <c r="B27" s="72">
        <v>632003</v>
      </c>
      <c r="C27" s="83" t="s">
        <v>27</v>
      </c>
      <c r="D27" s="218">
        <v>3000</v>
      </c>
      <c r="E27" s="272"/>
      <c r="F27" s="218">
        <v>3000</v>
      </c>
      <c r="G27" s="303"/>
      <c r="H27" s="218">
        <v>3000</v>
      </c>
    </row>
    <row r="28" spans="1:8" ht="26.25" x14ac:dyDescent="0.25">
      <c r="A28" s="38"/>
      <c r="B28" s="72">
        <v>632004</v>
      </c>
      <c r="C28" s="83" t="s">
        <v>198</v>
      </c>
      <c r="D28" s="91">
        <v>150</v>
      </c>
      <c r="E28" s="272"/>
      <c r="F28" s="91">
        <v>150</v>
      </c>
      <c r="G28" s="303"/>
      <c r="H28" s="91">
        <v>150</v>
      </c>
    </row>
    <row r="29" spans="1:8" ht="15.75" x14ac:dyDescent="0.25">
      <c r="A29" s="79"/>
      <c r="B29" s="110">
        <v>633</v>
      </c>
      <c r="C29" s="79" t="s">
        <v>28</v>
      </c>
      <c r="D29" s="217">
        <f>D30+D31+D32+D33+D34</f>
        <v>14850</v>
      </c>
      <c r="E29" s="272"/>
      <c r="F29" s="217">
        <f>F30+F31+F32+F33+F34</f>
        <v>15210</v>
      </c>
      <c r="G29" s="303"/>
      <c r="H29" s="217">
        <f>H30+H31+H32+H33+H34</f>
        <v>15210</v>
      </c>
    </row>
    <row r="30" spans="1:8" ht="15.75" x14ac:dyDescent="0.25">
      <c r="A30" s="38"/>
      <c r="B30" s="72">
        <v>633006</v>
      </c>
      <c r="C30" s="83" t="s">
        <v>29</v>
      </c>
      <c r="D30" s="218">
        <v>9600</v>
      </c>
      <c r="E30" s="272"/>
      <c r="F30" s="218">
        <v>9600</v>
      </c>
      <c r="G30" s="303"/>
      <c r="H30" s="218">
        <v>9600</v>
      </c>
    </row>
    <row r="31" spans="1:8" ht="15.75" x14ac:dyDescent="0.25">
      <c r="A31" s="38"/>
      <c r="B31" s="72">
        <v>633005</v>
      </c>
      <c r="C31" s="83" t="s">
        <v>30</v>
      </c>
      <c r="D31" s="218">
        <v>300</v>
      </c>
      <c r="E31" s="272"/>
      <c r="F31" s="218">
        <v>300</v>
      </c>
      <c r="G31" s="303"/>
      <c r="H31" s="218">
        <v>300</v>
      </c>
    </row>
    <row r="32" spans="1:8" ht="26.25" x14ac:dyDescent="0.25">
      <c r="A32" s="38"/>
      <c r="B32" s="72">
        <v>633009</v>
      </c>
      <c r="C32" s="83" t="s">
        <v>31</v>
      </c>
      <c r="D32" s="218">
        <v>200</v>
      </c>
      <c r="E32" s="272"/>
      <c r="F32" s="218">
        <v>200</v>
      </c>
      <c r="G32" s="303"/>
      <c r="H32" s="218">
        <v>200</v>
      </c>
    </row>
    <row r="33" spans="1:8" ht="14.25" customHeight="1" x14ac:dyDescent="0.25">
      <c r="A33" s="38"/>
      <c r="B33" s="72">
        <v>633013</v>
      </c>
      <c r="C33" s="83" t="s">
        <v>32</v>
      </c>
      <c r="D33" s="218">
        <v>2300</v>
      </c>
      <c r="E33" s="272">
        <v>360</v>
      </c>
      <c r="F33" s="218">
        <v>2660</v>
      </c>
      <c r="G33" s="303"/>
      <c r="H33" s="218">
        <v>2660</v>
      </c>
    </row>
    <row r="34" spans="1:8" ht="15.75" x14ac:dyDescent="0.25">
      <c r="A34" s="65"/>
      <c r="B34" s="72">
        <v>633016</v>
      </c>
      <c r="C34" s="83" t="s">
        <v>33</v>
      </c>
      <c r="D34" s="218">
        <v>2450</v>
      </c>
      <c r="E34" s="272"/>
      <c r="F34" s="218">
        <v>2450</v>
      </c>
      <c r="G34" s="303"/>
      <c r="H34" s="218">
        <v>2450</v>
      </c>
    </row>
    <row r="35" spans="1:8" ht="15.75" x14ac:dyDescent="0.25">
      <c r="A35" s="79"/>
      <c r="B35" s="110">
        <v>634</v>
      </c>
      <c r="C35" s="79" t="s">
        <v>34</v>
      </c>
      <c r="D35" s="217">
        <f>SUM(D36:D40)</f>
        <v>5160</v>
      </c>
      <c r="E35" s="272"/>
      <c r="F35" s="217">
        <f>SUM(F36:F40)</f>
        <v>6750</v>
      </c>
      <c r="G35" s="303"/>
      <c r="H35" s="217">
        <f>SUM(H36:H40)</f>
        <v>7131.36</v>
      </c>
    </row>
    <row r="36" spans="1:8" s="4" customFormat="1" ht="26.25" x14ac:dyDescent="0.25">
      <c r="A36" s="38"/>
      <c r="B36" s="71" t="s">
        <v>35</v>
      </c>
      <c r="C36" s="83" t="s">
        <v>36</v>
      </c>
      <c r="D36" s="218">
        <v>3000</v>
      </c>
      <c r="E36" s="272"/>
      <c r="F36" s="218">
        <v>3000</v>
      </c>
      <c r="G36" s="302"/>
      <c r="H36" s="218">
        <v>3000</v>
      </c>
    </row>
    <row r="37" spans="1:8" ht="26.25" x14ac:dyDescent="0.25">
      <c r="A37" s="38"/>
      <c r="B37" s="72">
        <v>634002</v>
      </c>
      <c r="C37" s="83" t="s">
        <v>37</v>
      </c>
      <c r="D37" s="218">
        <v>1500</v>
      </c>
      <c r="E37" s="272">
        <v>1590</v>
      </c>
      <c r="F37" s="218">
        <v>3090</v>
      </c>
      <c r="G37" s="315">
        <v>218.58</v>
      </c>
      <c r="H37" s="316">
        <v>3308.58</v>
      </c>
    </row>
    <row r="38" spans="1:8" ht="15.75" x14ac:dyDescent="0.25">
      <c r="A38" s="38"/>
      <c r="B38" s="72">
        <v>634003</v>
      </c>
      <c r="C38" s="83" t="s">
        <v>38</v>
      </c>
      <c r="D38" s="218">
        <v>630</v>
      </c>
      <c r="E38" s="272"/>
      <c r="F38" s="218">
        <v>630</v>
      </c>
      <c r="G38" s="303">
        <v>162.78</v>
      </c>
      <c r="H38" s="316">
        <v>792.78</v>
      </c>
    </row>
    <row r="39" spans="1:8" ht="15.75" x14ac:dyDescent="0.25">
      <c r="A39" s="38"/>
      <c r="B39" s="72">
        <v>634005</v>
      </c>
      <c r="C39" s="83" t="s">
        <v>39</v>
      </c>
      <c r="D39" s="218">
        <v>0</v>
      </c>
      <c r="E39" s="272"/>
      <c r="F39" s="218">
        <v>0</v>
      </c>
      <c r="G39" s="303"/>
      <c r="H39" s="218">
        <v>0</v>
      </c>
    </row>
    <row r="40" spans="1:8" ht="14.25" customHeight="1" x14ac:dyDescent="0.25">
      <c r="A40" s="51"/>
      <c r="B40" s="72">
        <v>634006</v>
      </c>
      <c r="C40" s="82" t="s">
        <v>40</v>
      </c>
      <c r="D40" s="218">
        <v>30</v>
      </c>
      <c r="E40" s="272"/>
      <c r="F40" s="218">
        <v>30</v>
      </c>
      <c r="G40" s="303"/>
      <c r="H40" s="218">
        <v>30</v>
      </c>
    </row>
    <row r="41" spans="1:8" ht="15.75" x14ac:dyDescent="0.25">
      <c r="A41" s="79"/>
      <c r="B41" s="110">
        <v>635</v>
      </c>
      <c r="C41" s="79" t="s">
        <v>41</v>
      </c>
      <c r="D41" s="217">
        <f t="shared" ref="D41" si="6">SUM(D42:D46)</f>
        <v>2200</v>
      </c>
      <c r="E41" s="272"/>
      <c r="F41" s="217">
        <f t="shared" ref="F41:H41" si="7">SUM(F42:F46)</f>
        <v>3950</v>
      </c>
      <c r="G41" s="303"/>
      <c r="H41" s="217">
        <f t="shared" si="7"/>
        <v>3950</v>
      </c>
    </row>
    <row r="42" spans="1:8" s="4" customFormat="1" ht="15.75" x14ac:dyDescent="0.25">
      <c r="A42" s="38"/>
      <c r="B42" s="71" t="s">
        <v>42</v>
      </c>
      <c r="C42" s="83" t="s">
        <v>43</v>
      </c>
      <c r="D42" s="228">
        <v>400</v>
      </c>
      <c r="E42" s="272">
        <v>250</v>
      </c>
      <c r="F42" s="228">
        <v>650</v>
      </c>
      <c r="G42" s="302"/>
      <c r="H42" s="228">
        <v>650</v>
      </c>
    </row>
    <row r="43" spans="1:8" ht="26.25" x14ac:dyDescent="0.25">
      <c r="A43" s="38"/>
      <c r="B43" s="72">
        <v>635004</v>
      </c>
      <c r="C43" s="83" t="s">
        <v>44</v>
      </c>
      <c r="D43" s="218">
        <v>1800</v>
      </c>
      <c r="E43" s="272">
        <v>1500</v>
      </c>
      <c r="F43" s="218">
        <v>3300</v>
      </c>
      <c r="G43" s="303"/>
      <c r="H43" s="218">
        <v>3300</v>
      </c>
    </row>
    <row r="44" spans="1:8" ht="15.75" x14ac:dyDescent="0.25">
      <c r="A44" s="38"/>
      <c r="B44" s="72">
        <v>635006</v>
      </c>
      <c r="C44" s="83" t="s">
        <v>46</v>
      </c>
      <c r="D44" s="218">
        <v>0</v>
      </c>
      <c r="E44" s="272"/>
      <c r="F44" s="218">
        <v>0</v>
      </c>
      <c r="G44" s="303"/>
      <c r="H44" s="218">
        <v>0</v>
      </c>
    </row>
    <row r="45" spans="1:8" ht="27.75" customHeight="1" x14ac:dyDescent="0.25">
      <c r="A45" s="38"/>
      <c r="B45" s="72">
        <v>635005</v>
      </c>
      <c r="C45" s="83" t="s">
        <v>45</v>
      </c>
      <c r="D45" s="218">
        <v>0</v>
      </c>
      <c r="E45" s="272"/>
      <c r="F45" s="218">
        <v>0</v>
      </c>
      <c r="G45" s="303"/>
      <c r="H45" s="218">
        <v>0</v>
      </c>
    </row>
    <row r="46" spans="1:8" ht="15" hidden="1" customHeight="1" x14ac:dyDescent="0.25">
      <c r="A46" s="38"/>
      <c r="B46" s="72">
        <v>635006</v>
      </c>
      <c r="C46" s="83" t="s">
        <v>46</v>
      </c>
      <c r="D46" s="218">
        <v>0</v>
      </c>
      <c r="E46" s="272"/>
      <c r="F46" s="218">
        <v>0</v>
      </c>
      <c r="G46" s="303"/>
      <c r="H46" s="218">
        <v>0</v>
      </c>
    </row>
    <row r="47" spans="1:8" s="4" customFormat="1" ht="33.75" customHeight="1" x14ac:dyDescent="0.25">
      <c r="A47" s="38"/>
      <c r="B47" s="72">
        <v>636002</v>
      </c>
      <c r="C47" s="83" t="s">
        <v>167</v>
      </c>
      <c r="D47" s="218">
        <v>0</v>
      </c>
      <c r="E47" s="272"/>
      <c r="F47" s="218">
        <v>0</v>
      </c>
      <c r="G47" s="302"/>
      <c r="H47" s="218">
        <v>0</v>
      </c>
    </row>
    <row r="48" spans="1:8" s="4" customFormat="1" ht="15.75" x14ac:dyDescent="0.25">
      <c r="A48" s="79"/>
      <c r="B48" s="110">
        <v>637</v>
      </c>
      <c r="C48" s="79" t="s">
        <v>47</v>
      </c>
      <c r="D48" s="217">
        <f>D49+D50+D51+D52+D53+D55+D56+D57+D58+D59+D60+D62+D63+D66</f>
        <v>38310</v>
      </c>
      <c r="E48" s="272"/>
      <c r="F48" s="217">
        <f>F49+F50+F51+F52+F53+F55+F56+F57+F58+F59+F60+F62+F63+F66+F64+F54</f>
        <v>75982.899999999994</v>
      </c>
      <c r="G48" s="302"/>
      <c r="H48" s="217">
        <f>H49+H50+H51+H52+H53+H55+H56+H57+H58+H59+H60+H62+H63+H66+H64+H54</f>
        <v>76094.669999999984</v>
      </c>
    </row>
    <row r="49" spans="1:8" ht="28.5" customHeight="1" x14ac:dyDescent="0.25">
      <c r="A49" s="38"/>
      <c r="B49" s="71" t="s">
        <v>48</v>
      </c>
      <c r="C49" s="83" t="s">
        <v>49</v>
      </c>
      <c r="D49" s="218">
        <v>300</v>
      </c>
      <c r="E49" s="272"/>
      <c r="F49" s="218">
        <v>300</v>
      </c>
      <c r="G49" s="303"/>
      <c r="H49" s="218">
        <v>300</v>
      </c>
    </row>
    <row r="50" spans="1:8" ht="20.25" customHeight="1" x14ac:dyDescent="0.25">
      <c r="A50" s="38"/>
      <c r="B50" s="72">
        <v>637002</v>
      </c>
      <c r="C50" s="83" t="s">
        <v>202</v>
      </c>
      <c r="D50" s="218">
        <v>0</v>
      </c>
      <c r="E50" s="272"/>
      <c r="F50" s="218">
        <v>0</v>
      </c>
      <c r="G50" s="303"/>
      <c r="H50" s="218">
        <v>0</v>
      </c>
    </row>
    <row r="51" spans="1:8" ht="21" customHeight="1" x14ac:dyDescent="0.25">
      <c r="A51" s="38"/>
      <c r="B51" s="72">
        <v>637003</v>
      </c>
      <c r="C51" s="83" t="s">
        <v>50</v>
      </c>
      <c r="D51" s="218">
        <v>100</v>
      </c>
      <c r="E51" s="272">
        <v>100</v>
      </c>
      <c r="F51" s="218">
        <v>200</v>
      </c>
      <c r="G51" s="303"/>
      <c r="H51" s="218">
        <v>200</v>
      </c>
    </row>
    <row r="52" spans="1:8" ht="15.75" x14ac:dyDescent="0.25">
      <c r="A52" s="38"/>
      <c r="B52" s="72">
        <v>637004</v>
      </c>
      <c r="C52" s="83" t="s">
        <v>51</v>
      </c>
      <c r="D52" s="218">
        <v>10000</v>
      </c>
      <c r="E52" s="272">
        <v>4000</v>
      </c>
      <c r="F52" s="218">
        <v>14000</v>
      </c>
      <c r="G52" s="303"/>
      <c r="H52" s="218">
        <v>14000</v>
      </c>
    </row>
    <row r="53" spans="1:8" ht="15.75" x14ac:dyDescent="0.25">
      <c r="A53" s="38"/>
      <c r="B53" s="72">
        <v>637005</v>
      </c>
      <c r="C53" s="83" t="s">
        <v>52</v>
      </c>
      <c r="D53" s="218">
        <v>4000</v>
      </c>
      <c r="E53" s="272"/>
      <c r="F53" s="218">
        <v>4000</v>
      </c>
      <c r="G53" s="303"/>
      <c r="H53" s="218">
        <v>4000</v>
      </c>
    </row>
    <row r="54" spans="1:8" ht="15.75" x14ac:dyDescent="0.25">
      <c r="A54" s="38"/>
      <c r="B54" s="72">
        <v>637006</v>
      </c>
      <c r="C54" s="83" t="s">
        <v>313</v>
      </c>
      <c r="D54" s="218">
        <v>0</v>
      </c>
      <c r="E54" s="272"/>
      <c r="F54" s="218">
        <v>0</v>
      </c>
      <c r="G54" s="315">
        <v>48.68</v>
      </c>
      <c r="H54" s="316">
        <v>48.68</v>
      </c>
    </row>
    <row r="55" spans="1:8" ht="15.75" x14ac:dyDescent="0.25">
      <c r="A55" s="38"/>
      <c r="B55" s="72">
        <v>637007</v>
      </c>
      <c r="C55" s="83" t="s">
        <v>21</v>
      </c>
      <c r="D55" s="218">
        <v>0</v>
      </c>
      <c r="E55" s="272"/>
      <c r="F55" s="218">
        <v>0</v>
      </c>
      <c r="G55" s="303"/>
      <c r="H55" s="316">
        <v>0</v>
      </c>
    </row>
    <row r="56" spans="1:8" ht="15.75" x14ac:dyDescent="0.25">
      <c r="A56" s="38"/>
      <c r="B56" s="72">
        <v>637012</v>
      </c>
      <c r="C56" s="120" t="s">
        <v>53</v>
      </c>
      <c r="D56" s="218">
        <v>1300</v>
      </c>
      <c r="E56" s="272"/>
      <c r="F56" s="218">
        <v>1300</v>
      </c>
      <c r="G56" s="303">
        <v>63.09</v>
      </c>
      <c r="H56" s="316">
        <v>1363.09</v>
      </c>
    </row>
    <row r="57" spans="1:8" s="4" customFormat="1" ht="15.75" x14ac:dyDescent="0.25">
      <c r="A57" s="38"/>
      <c r="B57" s="49">
        <v>637014</v>
      </c>
      <c r="C57" s="83" t="s">
        <v>54</v>
      </c>
      <c r="D57" s="218">
        <v>7500</v>
      </c>
      <c r="E57" s="272"/>
      <c r="F57" s="218">
        <v>7500</v>
      </c>
      <c r="G57" s="302"/>
      <c r="H57" s="218">
        <v>7500</v>
      </c>
    </row>
    <row r="58" spans="1:8" ht="15.75" x14ac:dyDescent="0.25">
      <c r="A58" s="38"/>
      <c r="B58" s="50">
        <v>637015</v>
      </c>
      <c r="C58" s="119" t="s">
        <v>55</v>
      </c>
      <c r="D58" s="218">
        <v>2200</v>
      </c>
      <c r="E58" s="272"/>
      <c r="F58" s="218">
        <v>2200</v>
      </c>
      <c r="G58" s="303"/>
      <c r="H58" s="218">
        <v>2200</v>
      </c>
    </row>
    <row r="59" spans="1:8" ht="15.75" x14ac:dyDescent="0.25">
      <c r="A59" s="38"/>
      <c r="B59" s="72">
        <v>637016</v>
      </c>
      <c r="C59" s="120" t="s">
        <v>56</v>
      </c>
      <c r="D59" s="218">
        <v>1200</v>
      </c>
      <c r="E59" s="272"/>
      <c r="F59" s="218">
        <v>1200</v>
      </c>
      <c r="G59" s="303"/>
      <c r="H59" s="218">
        <v>1200</v>
      </c>
    </row>
    <row r="60" spans="1:8" ht="15.75" x14ac:dyDescent="0.25">
      <c r="A60" s="38"/>
      <c r="B60" s="72">
        <v>637017</v>
      </c>
      <c r="C60" s="120" t="s">
        <v>57</v>
      </c>
      <c r="D60" s="218">
        <v>210</v>
      </c>
      <c r="E60" s="272"/>
      <c r="F60" s="218">
        <v>210</v>
      </c>
      <c r="G60" s="303"/>
      <c r="H60" s="218">
        <v>210</v>
      </c>
    </row>
    <row r="61" spans="1:8" ht="15.75" x14ac:dyDescent="0.25">
      <c r="A61" s="38"/>
      <c r="B61" s="72">
        <v>637021</v>
      </c>
      <c r="C61" s="120" t="s">
        <v>236</v>
      </c>
      <c r="D61" s="218">
        <v>0</v>
      </c>
      <c r="E61" s="272"/>
      <c r="F61" s="218">
        <v>0</v>
      </c>
      <c r="G61" s="303"/>
      <c r="H61" s="218">
        <v>0</v>
      </c>
    </row>
    <row r="62" spans="1:8" ht="22.5" customHeight="1" x14ac:dyDescent="0.25">
      <c r="A62" s="38"/>
      <c r="B62" s="72">
        <v>637026</v>
      </c>
      <c r="C62" s="120" t="s">
        <v>58</v>
      </c>
      <c r="D62" s="218">
        <v>2500</v>
      </c>
      <c r="E62" s="272"/>
      <c r="F62" s="218">
        <v>2500</v>
      </c>
      <c r="G62" s="303"/>
      <c r="H62" s="218">
        <v>2500</v>
      </c>
    </row>
    <row r="63" spans="1:8" ht="27.75" customHeight="1" x14ac:dyDescent="0.25">
      <c r="A63" s="38"/>
      <c r="B63" s="72">
        <v>637027</v>
      </c>
      <c r="C63" s="120" t="s">
        <v>59</v>
      </c>
      <c r="D63" s="228">
        <v>9000</v>
      </c>
      <c r="E63" s="272"/>
      <c r="F63" s="228">
        <v>9000</v>
      </c>
      <c r="G63" s="303"/>
      <c r="H63" s="228">
        <v>9000</v>
      </c>
    </row>
    <row r="64" spans="1:8" ht="27.75" customHeight="1" x14ac:dyDescent="0.25">
      <c r="A64" s="38"/>
      <c r="B64" s="72">
        <v>637031</v>
      </c>
      <c r="C64" s="120" t="s">
        <v>307</v>
      </c>
      <c r="D64" s="228">
        <v>0</v>
      </c>
      <c r="E64" s="272">
        <v>33572.9</v>
      </c>
      <c r="F64" s="218">
        <v>33572.9</v>
      </c>
      <c r="G64" s="303"/>
      <c r="H64" s="218">
        <v>33572.9</v>
      </c>
    </row>
    <row r="65" spans="1:8" ht="27.75" customHeight="1" x14ac:dyDescent="0.25">
      <c r="A65" s="38"/>
      <c r="B65" s="72">
        <v>637037</v>
      </c>
      <c r="C65" s="120" t="s">
        <v>238</v>
      </c>
      <c r="D65" s="218">
        <v>0</v>
      </c>
      <c r="E65" s="272"/>
      <c r="F65" s="218">
        <v>0</v>
      </c>
      <c r="G65" s="303"/>
      <c r="H65" s="218">
        <v>0</v>
      </c>
    </row>
    <row r="66" spans="1:8" ht="18" customHeight="1" x14ac:dyDescent="0.25">
      <c r="A66" s="38"/>
      <c r="B66" s="68">
        <v>637037</v>
      </c>
      <c r="C66" s="101" t="s">
        <v>237</v>
      </c>
      <c r="D66" s="229">
        <v>0</v>
      </c>
      <c r="E66" s="272"/>
      <c r="F66" s="218">
        <v>0</v>
      </c>
      <c r="G66" s="303"/>
      <c r="H66" s="218">
        <v>0</v>
      </c>
    </row>
    <row r="67" spans="1:8" s="112" customFormat="1" ht="16.5" customHeight="1" x14ac:dyDescent="0.25">
      <c r="A67" s="77"/>
      <c r="B67" s="73">
        <v>642</v>
      </c>
      <c r="C67" s="121" t="s">
        <v>60</v>
      </c>
      <c r="D67" s="215">
        <f t="shared" ref="D67:F67" si="8">SUM(D68:D71)</f>
        <v>14450.6</v>
      </c>
      <c r="E67" s="273"/>
      <c r="F67" s="215">
        <f t="shared" si="8"/>
        <v>14450.6</v>
      </c>
      <c r="G67" s="304"/>
      <c r="H67" s="215">
        <f t="shared" ref="H67" si="9">SUM(H68:H71)</f>
        <v>14450.6</v>
      </c>
    </row>
    <row r="68" spans="1:8" ht="52.5" customHeight="1" x14ac:dyDescent="0.25">
      <c r="A68" s="38"/>
      <c r="B68" s="72">
        <v>642001</v>
      </c>
      <c r="C68" s="120" t="s">
        <v>203</v>
      </c>
      <c r="D68" s="228">
        <v>12400</v>
      </c>
      <c r="E68" s="272"/>
      <c r="F68" s="218">
        <v>12400</v>
      </c>
      <c r="G68" s="303"/>
      <c r="H68" s="218">
        <v>12400</v>
      </c>
    </row>
    <row r="69" spans="1:8" ht="15" customHeight="1" x14ac:dyDescent="0.25">
      <c r="A69" s="38"/>
      <c r="B69" s="49">
        <v>642002</v>
      </c>
      <c r="C69" s="83" t="s">
        <v>61</v>
      </c>
      <c r="D69" s="228">
        <v>1570.6</v>
      </c>
      <c r="E69" s="272"/>
      <c r="F69" s="228">
        <v>1570.6</v>
      </c>
      <c r="G69" s="303"/>
      <c r="H69" s="228">
        <v>1570.6</v>
      </c>
    </row>
    <row r="70" spans="1:8" s="7" customFormat="1" ht="13.5" customHeight="1" x14ac:dyDescent="0.2">
      <c r="A70" s="51"/>
      <c r="B70" s="50">
        <v>642012</v>
      </c>
      <c r="C70" s="82" t="s">
        <v>62</v>
      </c>
      <c r="D70" s="248">
        <v>0</v>
      </c>
      <c r="E70" s="274"/>
      <c r="F70" s="248">
        <v>0</v>
      </c>
      <c r="G70" s="305"/>
      <c r="H70" s="248">
        <v>0</v>
      </c>
    </row>
    <row r="71" spans="1:8" s="7" customFormat="1" ht="13.5" customHeight="1" x14ac:dyDescent="0.2">
      <c r="A71" s="51"/>
      <c r="B71" s="50">
        <v>642015</v>
      </c>
      <c r="C71" s="82" t="s">
        <v>63</v>
      </c>
      <c r="D71" s="248">
        <v>480</v>
      </c>
      <c r="E71" s="274"/>
      <c r="F71" s="248">
        <v>480</v>
      </c>
      <c r="G71" s="305"/>
      <c r="H71" s="248">
        <v>480</v>
      </c>
    </row>
    <row r="72" spans="1:8" s="115" customFormat="1" ht="15.75" x14ac:dyDescent="0.25">
      <c r="A72" s="78" t="s">
        <v>64</v>
      </c>
      <c r="B72" s="75"/>
      <c r="C72" s="109"/>
      <c r="D72" s="143">
        <f t="shared" ref="D72" si="10">SUM(D73+D74+D75+D80)</f>
        <v>3217.72</v>
      </c>
      <c r="E72" s="273"/>
      <c r="F72" s="143">
        <f t="shared" ref="F72:H72" si="11">SUM(F73+F74+F75+F80)</f>
        <v>3679.1899999999996</v>
      </c>
      <c r="G72" s="306"/>
      <c r="H72" s="143">
        <f t="shared" si="11"/>
        <v>3679.1899999999996</v>
      </c>
    </row>
    <row r="73" spans="1:8" ht="27.75" customHeight="1" x14ac:dyDescent="0.25">
      <c r="A73" s="77"/>
      <c r="B73" s="60">
        <v>610</v>
      </c>
      <c r="C73" s="74" t="s">
        <v>3</v>
      </c>
      <c r="D73" s="215">
        <v>1588.74</v>
      </c>
      <c r="E73" s="272"/>
      <c r="F73" s="215">
        <v>1588.74</v>
      </c>
      <c r="G73" s="303"/>
      <c r="H73" s="215">
        <v>1588.74</v>
      </c>
    </row>
    <row r="74" spans="1:8" ht="15.75" x14ac:dyDescent="0.25">
      <c r="A74" s="77"/>
      <c r="B74" s="113">
        <v>620</v>
      </c>
      <c r="C74" s="74" t="s">
        <v>8</v>
      </c>
      <c r="D74" s="215">
        <v>516.79999999999995</v>
      </c>
      <c r="E74" s="272"/>
      <c r="F74" s="215">
        <v>516.79999999999995</v>
      </c>
      <c r="G74" s="303"/>
      <c r="H74" s="215">
        <v>516.79999999999995</v>
      </c>
    </row>
    <row r="75" spans="1:8" ht="15.75" x14ac:dyDescent="0.25">
      <c r="A75" s="77"/>
      <c r="B75" s="60">
        <v>630</v>
      </c>
      <c r="C75" s="74" t="s">
        <v>19</v>
      </c>
      <c r="D75" s="215">
        <f t="shared" ref="D75" si="12">SUM(D76:D79)</f>
        <v>1112.1799999999998</v>
      </c>
      <c r="E75" s="272"/>
      <c r="F75" s="215">
        <f t="shared" ref="F75:H75" si="13">SUM(F76:F79)</f>
        <v>1573.6499999999999</v>
      </c>
      <c r="G75" s="303"/>
      <c r="H75" s="215">
        <f t="shared" si="13"/>
        <v>1573.6499999999999</v>
      </c>
    </row>
    <row r="76" spans="1:8" ht="15.75" x14ac:dyDescent="0.25">
      <c r="A76" s="38"/>
      <c r="B76" s="51">
        <v>631</v>
      </c>
      <c r="C76" s="83" t="s">
        <v>21</v>
      </c>
      <c r="D76" s="218">
        <v>0</v>
      </c>
      <c r="E76" s="272"/>
      <c r="F76" s="218">
        <v>0</v>
      </c>
      <c r="G76" s="303"/>
      <c r="H76" s="218">
        <v>0</v>
      </c>
    </row>
    <row r="77" spans="1:8" ht="15.75" x14ac:dyDescent="0.25">
      <c r="A77" s="38"/>
      <c r="B77" s="51">
        <v>632</v>
      </c>
      <c r="C77" s="83" t="s">
        <v>65</v>
      </c>
      <c r="D77" s="218">
        <v>0</v>
      </c>
      <c r="E77" s="272"/>
      <c r="F77" s="218">
        <v>0</v>
      </c>
      <c r="G77" s="303"/>
      <c r="H77" s="218">
        <v>0</v>
      </c>
    </row>
    <row r="78" spans="1:8" ht="15.75" x14ac:dyDescent="0.25">
      <c r="A78" s="38"/>
      <c r="B78" s="51">
        <v>633</v>
      </c>
      <c r="C78" s="63" t="s">
        <v>28</v>
      </c>
      <c r="D78" s="218">
        <v>1087.0899999999999</v>
      </c>
      <c r="E78" s="272">
        <v>461.47</v>
      </c>
      <c r="F78" s="218">
        <v>1548.56</v>
      </c>
      <c r="G78" s="303"/>
      <c r="H78" s="218">
        <v>1548.56</v>
      </c>
    </row>
    <row r="79" spans="1:8" ht="15.75" x14ac:dyDescent="0.25">
      <c r="A79" s="38"/>
      <c r="B79" s="51">
        <v>637</v>
      </c>
      <c r="C79" s="63" t="s">
        <v>47</v>
      </c>
      <c r="D79" s="218">
        <v>25.09</v>
      </c>
      <c r="E79" s="272"/>
      <c r="F79" s="218">
        <v>25.09</v>
      </c>
      <c r="G79" s="303"/>
      <c r="H79" s="218">
        <v>25.09</v>
      </c>
    </row>
    <row r="80" spans="1:8" ht="15.75" x14ac:dyDescent="0.25">
      <c r="A80" s="38"/>
      <c r="B80" s="92">
        <v>642</v>
      </c>
      <c r="C80" s="101" t="s">
        <v>163</v>
      </c>
      <c r="D80" s="218">
        <v>0</v>
      </c>
      <c r="E80" s="272"/>
      <c r="F80" s="218">
        <v>0</v>
      </c>
      <c r="G80" s="303"/>
      <c r="H80" s="218">
        <v>0</v>
      </c>
    </row>
    <row r="81" spans="1:8" s="115" customFormat="1" ht="15.75" x14ac:dyDescent="0.25">
      <c r="A81" s="78" t="s">
        <v>171</v>
      </c>
      <c r="B81" s="78"/>
      <c r="C81" s="78"/>
      <c r="D81" s="213">
        <f>SUM(D82+D83+D84+D85+D86+D87+D88+D90+D89+D91+D92+D93+D94)</f>
        <v>3643.8599999999997</v>
      </c>
      <c r="E81" s="273"/>
      <c r="F81" s="213">
        <f>SUM(F82+F83+F84+F85+F86+F87+F88+F90+F89+F91+F92+F93+F94)</f>
        <v>3541.0299999999997</v>
      </c>
      <c r="G81" s="306"/>
      <c r="H81" s="213">
        <f>SUM(H82+H83+H84+H85+H86+H87+H88+H90+H89+H91+H92+H93+H94)</f>
        <v>3500.7700000000004</v>
      </c>
    </row>
    <row r="82" spans="1:8" ht="29.25" customHeight="1" x14ac:dyDescent="0.25">
      <c r="A82" s="111"/>
      <c r="B82" s="60">
        <v>610</v>
      </c>
      <c r="C82" s="74" t="s">
        <v>3</v>
      </c>
      <c r="D82" s="215">
        <v>660</v>
      </c>
      <c r="E82" s="272"/>
      <c r="F82" s="215">
        <v>660</v>
      </c>
      <c r="G82" s="303"/>
      <c r="H82" s="215">
        <v>660</v>
      </c>
    </row>
    <row r="83" spans="1:8" ht="15.75" x14ac:dyDescent="0.25">
      <c r="A83" s="111"/>
      <c r="B83" s="113">
        <v>620</v>
      </c>
      <c r="C83" s="74" t="s">
        <v>8</v>
      </c>
      <c r="D83" s="215">
        <v>228.32</v>
      </c>
      <c r="E83" s="272"/>
      <c r="F83" s="218">
        <v>228.32</v>
      </c>
      <c r="G83" s="303"/>
      <c r="H83" s="218">
        <v>228.32</v>
      </c>
    </row>
    <row r="84" spans="1:8" ht="15.75" x14ac:dyDescent="0.25">
      <c r="A84" s="111"/>
      <c r="B84" s="113">
        <v>621</v>
      </c>
      <c r="C84" s="74" t="s">
        <v>288</v>
      </c>
      <c r="D84" s="218">
        <v>222</v>
      </c>
      <c r="E84" s="272">
        <v>-90.87</v>
      </c>
      <c r="F84" s="218">
        <v>131.13</v>
      </c>
      <c r="G84" s="303">
        <v>-40.26</v>
      </c>
      <c r="H84" s="218">
        <v>90.87</v>
      </c>
    </row>
    <row r="85" spans="1:8" ht="15.75" x14ac:dyDescent="0.25">
      <c r="A85" s="65"/>
      <c r="B85" s="51">
        <v>631</v>
      </c>
      <c r="C85" s="83" t="s">
        <v>291</v>
      </c>
      <c r="D85" s="218">
        <v>0</v>
      </c>
      <c r="E85" s="272"/>
      <c r="F85" s="218">
        <v>0</v>
      </c>
      <c r="G85" s="303"/>
      <c r="H85" s="218">
        <v>0</v>
      </c>
    </row>
    <row r="86" spans="1:8" ht="15.75" x14ac:dyDescent="0.25">
      <c r="A86" s="65"/>
      <c r="B86" s="51">
        <v>632</v>
      </c>
      <c r="C86" s="83" t="s">
        <v>289</v>
      </c>
      <c r="D86" s="218">
        <v>30</v>
      </c>
      <c r="E86" s="272"/>
      <c r="F86" s="218">
        <v>30</v>
      </c>
      <c r="G86" s="303"/>
      <c r="H86" s="218">
        <v>30</v>
      </c>
    </row>
    <row r="87" spans="1:8" ht="15.75" x14ac:dyDescent="0.25">
      <c r="A87" s="65"/>
      <c r="B87" s="49">
        <v>633</v>
      </c>
      <c r="C87" s="83" t="s">
        <v>66</v>
      </c>
      <c r="D87" s="218">
        <v>40.020000000000003</v>
      </c>
      <c r="E87" s="272"/>
      <c r="F87" s="218">
        <v>40.020000000000003</v>
      </c>
      <c r="G87" s="303"/>
      <c r="H87" s="218">
        <v>40.020000000000003</v>
      </c>
    </row>
    <row r="88" spans="1:8" ht="15.75" x14ac:dyDescent="0.25">
      <c r="A88" s="65"/>
      <c r="B88" s="49">
        <v>633006</v>
      </c>
      <c r="C88" s="83" t="s">
        <v>290</v>
      </c>
      <c r="D88" s="218">
        <v>70</v>
      </c>
      <c r="E88" s="272"/>
      <c r="F88" s="218">
        <v>70</v>
      </c>
      <c r="G88" s="303"/>
      <c r="H88" s="218">
        <v>70</v>
      </c>
    </row>
    <row r="89" spans="1:8" ht="15.75" x14ac:dyDescent="0.25">
      <c r="A89" s="65"/>
      <c r="B89" s="49">
        <v>633016</v>
      </c>
      <c r="C89" s="83" t="s">
        <v>292</v>
      </c>
      <c r="D89" s="218">
        <v>72</v>
      </c>
      <c r="E89" s="272"/>
      <c r="F89" s="218">
        <v>72</v>
      </c>
      <c r="G89" s="303"/>
      <c r="H89" s="218">
        <v>72</v>
      </c>
    </row>
    <row r="90" spans="1:8" ht="15.75" x14ac:dyDescent="0.25">
      <c r="A90" s="65"/>
      <c r="B90" s="49">
        <v>634</v>
      </c>
      <c r="C90" s="83" t="s">
        <v>34</v>
      </c>
      <c r="D90" s="218">
        <v>120</v>
      </c>
      <c r="E90" s="272">
        <v>-20</v>
      </c>
      <c r="F90" s="218">
        <v>100</v>
      </c>
      <c r="G90" s="303"/>
      <c r="H90" s="218">
        <v>100</v>
      </c>
    </row>
    <row r="91" spans="1:8" ht="15.75" x14ac:dyDescent="0.25">
      <c r="A91" s="65"/>
      <c r="B91" s="49">
        <v>637</v>
      </c>
      <c r="C91" s="83" t="s">
        <v>47</v>
      </c>
      <c r="D91" s="218">
        <v>0</v>
      </c>
      <c r="E91" s="272"/>
      <c r="F91" s="218">
        <v>0</v>
      </c>
      <c r="G91" s="303"/>
      <c r="H91" s="218">
        <v>0</v>
      </c>
    </row>
    <row r="92" spans="1:8" ht="15.75" x14ac:dyDescent="0.25">
      <c r="A92" s="65"/>
      <c r="B92" s="49">
        <v>637014</v>
      </c>
      <c r="C92" s="83" t="s">
        <v>239</v>
      </c>
      <c r="D92" s="218">
        <v>392.4</v>
      </c>
      <c r="E92" s="272"/>
      <c r="F92" s="218">
        <v>392.4</v>
      </c>
      <c r="G92" s="303"/>
      <c r="H92" s="218">
        <v>392.4</v>
      </c>
    </row>
    <row r="93" spans="1:8" ht="15.75" x14ac:dyDescent="0.25">
      <c r="A93" s="65"/>
      <c r="B93" s="49">
        <v>637026</v>
      </c>
      <c r="C93" s="83" t="s">
        <v>240</v>
      </c>
      <c r="D93" s="218">
        <v>1365.12</v>
      </c>
      <c r="E93" s="272">
        <v>8.0399999999999991</v>
      </c>
      <c r="F93" s="216">
        <v>1373.16</v>
      </c>
      <c r="G93" s="303"/>
      <c r="H93" s="216">
        <v>1373.16</v>
      </c>
    </row>
    <row r="94" spans="1:8" ht="15.75" x14ac:dyDescent="0.25">
      <c r="A94" s="65"/>
      <c r="B94" s="49">
        <v>637027</v>
      </c>
      <c r="C94" s="83" t="s">
        <v>241</v>
      </c>
      <c r="D94" s="218">
        <v>444</v>
      </c>
      <c r="E94" s="272"/>
      <c r="F94" s="216">
        <v>444</v>
      </c>
      <c r="G94" s="303"/>
      <c r="H94" s="216">
        <v>444</v>
      </c>
    </row>
    <row r="95" spans="1:8" ht="15.75" x14ac:dyDescent="0.25">
      <c r="A95" s="114" t="s">
        <v>67</v>
      </c>
      <c r="B95" s="75"/>
      <c r="C95" s="109"/>
      <c r="D95" s="143">
        <f t="shared" ref="D95" si="14">SUM(D96:D98)</f>
        <v>72200</v>
      </c>
      <c r="E95" s="272"/>
      <c r="F95" s="143">
        <f t="shared" ref="F95:H95" si="15">SUM(F96:F98)</f>
        <v>72200</v>
      </c>
      <c r="G95" s="303"/>
      <c r="H95" s="143">
        <f t="shared" si="15"/>
        <v>72200</v>
      </c>
    </row>
    <row r="96" spans="1:8" s="115" customFormat="1" ht="15.75" x14ac:dyDescent="0.25">
      <c r="A96" s="199"/>
      <c r="B96" s="200">
        <v>651</v>
      </c>
      <c r="C96" s="201" t="s">
        <v>68</v>
      </c>
      <c r="D96" s="218">
        <v>65900</v>
      </c>
      <c r="E96" s="273"/>
      <c r="F96" s="218">
        <v>65900</v>
      </c>
      <c r="G96" s="306"/>
      <c r="H96" s="218">
        <v>65900</v>
      </c>
    </row>
    <row r="97" spans="1:8" ht="15.75" x14ac:dyDescent="0.25">
      <c r="A97" s="87"/>
      <c r="B97" s="51">
        <v>651</v>
      </c>
      <c r="C97" s="83" t="s">
        <v>68</v>
      </c>
      <c r="D97" s="218">
        <v>6300</v>
      </c>
      <c r="E97" s="272"/>
      <c r="F97" s="218">
        <v>6300</v>
      </c>
      <c r="G97" s="303"/>
      <c r="H97" s="218">
        <v>6300</v>
      </c>
    </row>
    <row r="98" spans="1:8" ht="15.75" x14ac:dyDescent="0.25">
      <c r="A98" s="65"/>
      <c r="B98" s="159">
        <v>653</v>
      </c>
      <c r="C98" s="101" t="s">
        <v>170</v>
      </c>
      <c r="D98" s="230">
        <v>0</v>
      </c>
      <c r="E98" s="272"/>
      <c r="F98" s="230">
        <v>0</v>
      </c>
      <c r="G98" s="303"/>
      <c r="H98" s="230">
        <v>0</v>
      </c>
    </row>
    <row r="99" spans="1:8" ht="15.75" x14ac:dyDescent="0.25">
      <c r="A99" s="75" t="s">
        <v>69</v>
      </c>
      <c r="B99" s="75"/>
      <c r="C99" s="75"/>
      <c r="D99" s="231">
        <f t="shared" ref="D99:H99" si="16">SUM(D100)</f>
        <v>81</v>
      </c>
      <c r="E99" s="272"/>
      <c r="F99" s="231">
        <f t="shared" si="16"/>
        <v>95</v>
      </c>
      <c r="G99" s="303"/>
      <c r="H99" s="231">
        <f t="shared" si="16"/>
        <v>95</v>
      </c>
    </row>
    <row r="100" spans="1:8" s="112" customFormat="1" ht="15.75" x14ac:dyDescent="0.25">
      <c r="A100" s="70"/>
      <c r="B100" s="50">
        <v>637</v>
      </c>
      <c r="C100" s="119" t="s">
        <v>51</v>
      </c>
      <c r="D100" s="218">
        <v>81</v>
      </c>
      <c r="E100" s="272">
        <v>14</v>
      </c>
      <c r="F100" s="218">
        <v>95</v>
      </c>
      <c r="G100" s="304"/>
      <c r="H100" s="218">
        <v>95</v>
      </c>
    </row>
    <row r="101" spans="1:8" ht="15.75" x14ac:dyDescent="0.25">
      <c r="A101" s="78" t="s">
        <v>70</v>
      </c>
      <c r="B101" s="75"/>
      <c r="C101" s="109"/>
      <c r="D101" s="143">
        <f t="shared" ref="D101" si="17">D102+D108</f>
        <v>5000</v>
      </c>
      <c r="E101" s="272"/>
      <c r="F101" s="143">
        <f t="shared" ref="F101:H101" si="18">F102+F108</f>
        <v>5168.62</v>
      </c>
      <c r="G101" s="303"/>
      <c r="H101" s="143">
        <f t="shared" si="18"/>
        <v>5168.62</v>
      </c>
    </row>
    <row r="102" spans="1:8" s="112" customFormat="1" ht="15.75" x14ac:dyDescent="0.25">
      <c r="A102" s="79"/>
      <c r="B102" s="60">
        <v>630</v>
      </c>
      <c r="C102" s="79" t="s">
        <v>19</v>
      </c>
      <c r="D102" s="221">
        <f>SUM(D103:D107)</f>
        <v>3000</v>
      </c>
      <c r="E102" s="273"/>
      <c r="F102" s="221">
        <f>SUM(F103:F107)</f>
        <v>3168.62</v>
      </c>
      <c r="G102" s="304"/>
      <c r="H102" s="221">
        <f>SUM(H103:H107)</f>
        <v>3168.62</v>
      </c>
    </row>
    <row r="103" spans="1:8" ht="15.75" x14ac:dyDescent="0.25">
      <c r="A103" s="38"/>
      <c r="B103" s="49">
        <v>633</v>
      </c>
      <c r="C103" s="83" t="s">
        <v>302</v>
      </c>
      <c r="D103" s="218">
        <v>3000</v>
      </c>
      <c r="E103" s="272"/>
      <c r="F103" s="218">
        <v>3000</v>
      </c>
      <c r="G103" s="303"/>
      <c r="H103" s="218">
        <v>3000</v>
      </c>
    </row>
    <row r="104" spans="1:8" ht="15.75" x14ac:dyDescent="0.25">
      <c r="A104" s="38"/>
      <c r="B104" s="49">
        <v>633</v>
      </c>
      <c r="C104" s="83" t="s">
        <v>303</v>
      </c>
      <c r="D104" s="218">
        <v>0</v>
      </c>
      <c r="E104" s="272">
        <v>168.62</v>
      </c>
      <c r="F104" s="218">
        <v>168.62</v>
      </c>
      <c r="G104" s="303"/>
      <c r="H104" s="218">
        <v>168.62</v>
      </c>
    </row>
    <row r="105" spans="1:8" ht="15.75" x14ac:dyDescent="0.25">
      <c r="A105" s="38"/>
      <c r="B105" s="49">
        <v>634</v>
      </c>
      <c r="C105" s="83" t="s">
        <v>34</v>
      </c>
      <c r="D105" s="218">
        <v>0</v>
      </c>
      <c r="E105" s="272"/>
      <c r="F105" s="218">
        <v>0</v>
      </c>
      <c r="G105" s="303"/>
      <c r="H105" s="218">
        <v>0</v>
      </c>
    </row>
    <row r="106" spans="1:8" ht="15.75" x14ac:dyDescent="0.25">
      <c r="A106" s="63"/>
      <c r="B106" s="51">
        <v>635</v>
      </c>
      <c r="C106" s="63" t="s">
        <v>71</v>
      </c>
      <c r="D106" s="216">
        <v>0</v>
      </c>
      <c r="E106" s="272"/>
      <c r="F106" s="216">
        <v>0</v>
      </c>
      <c r="G106" s="303"/>
      <c r="H106" s="216">
        <v>0</v>
      </c>
    </row>
    <row r="107" spans="1:8" ht="15.75" x14ac:dyDescent="0.25">
      <c r="A107" s="63"/>
      <c r="B107" s="49">
        <v>637</v>
      </c>
      <c r="C107" s="83" t="s">
        <v>47</v>
      </c>
      <c r="D107" s="216">
        <v>0</v>
      </c>
      <c r="E107" s="272"/>
      <c r="F107" s="216">
        <v>0</v>
      </c>
      <c r="G107" s="303"/>
      <c r="H107" s="216">
        <v>0</v>
      </c>
    </row>
    <row r="108" spans="1:8" ht="15.75" x14ac:dyDescent="0.25">
      <c r="A108" s="38"/>
      <c r="B108" s="211">
        <v>642</v>
      </c>
      <c r="C108" s="212" t="s">
        <v>181</v>
      </c>
      <c r="D108" s="232">
        <v>2000</v>
      </c>
      <c r="E108" s="272"/>
      <c r="F108" s="232">
        <v>2000</v>
      </c>
      <c r="G108" s="303"/>
      <c r="H108" s="232">
        <v>2000</v>
      </c>
    </row>
    <row r="109" spans="1:8" s="4" customFormat="1" ht="15.75" x14ac:dyDescent="0.25">
      <c r="A109" s="78" t="s">
        <v>72</v>
      </c>
      <c r="B109" s="75"/>
      <c r="C109" s="109"/>
      <c r="D109" s="222">
        <f t="shared" ref="D109" si="19">SUM(D110:D111)</f>
        <v>0</v>
      </c>
      <c r="E109" s="272"/>
      <c r="F109" s="222">
        <f t="shared" ref="F109:H109" si="20">SUM(F110:F111)</f>
        <v>0</v>
      </c>
      <c r="G109" s="302"/>
      <c r="H109" s="222">
        <f t="shared" si="20"/>
        <v>0</v>
      </c>
    </row>
    <row r="110" spans="1:8" s="112" customFormat="1" ht="26.25" x14ac:dyDescent="0.25">
      <c r="A110" s="79"/>
      <c r="B110" s="48">
        <v>610</v>
      </c>
      <c r="C110" s="74" t="s">
        <v>3</v>
      </c>
      <c r="D110" s="219">
        <v>0</v>
      </c>
      <c r="E110" s="273"/>
      <c r="F110" s="219">
        <v>0</v>
      </c>
      <c r="G110" s="304"/>
      <c r="H110" s="219">
        <v>0</v>
      </c>
    </row>
    <row r="111" spans="1:8" ht="15.75" x14ac:dyDescent="0.25">
      <c r="A111" s="79"/>
      <c r="B111" s="67">
        <v>620</v>
      </c>
      <c r="C111" s="74" t="s">
        <v>8</v>
      </c>
      <c r="D111" s="217">
        <v>0</v>
      </c>
      <c r="E111" s="272"/>
      <c r="F111" s="217">
        <v>0</v>
      </c>
      <c r="G111" s="303"/>
      <c r="H111" s="217">
        <v>0</v>
      </c>
    </row>
    <row r="112" spans="1:8" ht="15.75" x14ac:dyDescent="0.25">
      <c r="A112" s="79"/>
      <c r="B112" s="67">
        <v>630</v>
      </c>
      <c r="C112" s="74" t="s">
        <v>51</v>
      </c>
      <c r="D112" s="216">
        <v>0</v>
      </c>
      <c r="E112" s="272"/>
      <c r="F112" s="216">
        <v>0</v>
      </c>
      <c r="G112" s="303"/>
      <c r="H112" s="216">
        <v>0</v>
      </c>
    </row>
    <row r="113" spans="1:8" ht="15.75" x14ac:dyDescent="0.25">
      <c r="A113" s="38"/>
      <c r="B113" s="70">
        <v>642</v>
      </c>
      <c r="C113" s="64" t="s">
        <v>60</v>
      </c>
      <c r="D113" s="216">
        <v>0</v>
      </c>
      <c r="E113" s="272"/>
      <c r="F113" s="216">
        <v>0</v>
      </c>
      <c r="G113" s="303"/>
      <c r="H113" s="216">
        <v>0</v>
      </c>
    </row>
    <row r="114" spans="1:8" ht="15.75" x14ac:dyDescent="0.25">
      <c r="A114" s="78" t="s">
        <v>73</v>
      </c>
      <c r="B114" s="75"/>
      <c r="C114" s="109"/>
      <c r="D114" s="143">
        <f t="shared" ref="D114" si="21">SUM(D115+D116)</f>
        <v>18000</v>
      </c>
      <c r="E114" s="272"/>
      <c r="F114" s="143">
        <f t="shared" ref="F114:H114" si="22">SUM(F115+F116)</f>
        <v>71204.3</v>
      </c>
      <c r="G114" s="303"/>
      <c r="H114" s="143">
        <f t="shared" si="22"/>
        <v>71255.259999999995</v>
      </c>
    </row>
    <row r="115" spans="1:8" s="112" customFormat="1" ht="15.75" x14ac:dyDescent="0.25">
      <c r="A115" s="79"/>
      <c r="B115" s="60">
        <v>625</v>
      </c>
      <c r="C115" s="74" t="s">
        <v>74</v>
      </c>
      <c r="D115" s="226">
        <v>0</v>
      </c>
      <c r="E115" s="273"/>
      <c r="F115" s="226">
        <v>0</v>
      </c>
      <c r="G115" s="304"/>
      <c r="H115" s="226">
        <v>0</v>
      </c>
    </row>
    <row r="116" spans="1:8" s="4" customFormat="1" ht="15.75" x14ac:dyDescent="0.25">
      <c r="A116" s="79"/>
      <c r="B116" s="48">
        <v>630</v>
      </c>
      <c r="C116" s="79" t="s">
        <v>19</v>
      </c>
      <c r="D116" s="249">
        <f>D117+D119+D121</f>
        <v>18000</v>
      </c>
      <c r="E116" s="272"/>
      <c r="F116" s="249">
        <f>F117+F119+F121+F118+F120</f>
        <v>71204.3</v>
      </c>
      <c r="G116" s="302"/>
      <c r="H116" s="249">
        <f>H117+H119+H121+H118+H120</f>
        <v>71255.259999999995</v>
      </c>
    </row>
    <row r="117" spans="1:8" ht="15.75" x14ac:dyDescent="0.25">
      <c r="A117" s="38"/>
      <c r="B117" s="49">
        <v>633</v>
      </c>
      <c r="C117" s="83" t="s">
        <v>66</v>
      </c>
      <c r="D117" s="228">
        <v>4000</v>
      </c>
      <c r="E117" s="272"/>
      <c r="F117" s="228">
        <v>4000</v>
      </c>
      <c r="G117" s="303"/>
      <c r="H117" s="228">
        <v>4000</v>
      </c>
    </row>
    <row r="118" spans="1:8" ht="15.75" x14ac:dyDescent="0.25">
      <c r="A118" s="38"/>
      <c r="B118" s="49">
        <v>635</v>
      </c>
      <c r="C118" s="83" t="s">
        <v>304</v>
      </c>
      <c r="D118" s="228">
        <v>0</v>
      </c>
      <c r="E118" s="285">
        <v>26941.58</v>
      </c>
      <c r="F118" s="218">
        <v>26941.58</v>
      </c>
      <c r="G118" s="303"/>
      <c r="H118" s="218">
        <v>26941.58</v>
      </c>
    </row>
    <row r="119" spans="1:8" ht="15.75" x14ac:dyDescent="0.25">
      <c r="A119" s="38"/>
      <c r="B119" s="51">
        <v>635</v>
      </c>
      <c r="C119" s="63" t="s">
        <v>71</v>
      </c>
      <c r="D119" s="228">
        <v>10000</v>
      </c>
      <c r="E119" s="272">
        <v>23000</v>
      </c>
      <c r="F119" s="218">
        <v>33000</v>
      </c>
      <c r="G119" s="303"/>
      <c r="H119" s="218">
        <v>33000</v>
      </c>
    </row>
    <row r="120" spans="1:8" ht="15.75" x14ac:dyDescent="0.25">
      <c r="A120" s="38"/>
      <c r="B120" s="51">
        <v>635</v>
      </c>
      <c r="C120" s="63" t="s">
        <v>308</v>
      </c>
      <c r="D120" s="228">
        <v>0</v>
      </c>
      <c r="E120" s="272">
        <v>3262.72</v>
      </c>
      <c r="F120" s="218">
        <v>3262.72</v>
      </c>
      <c r="G120" s="303">
        <v>50.96</v>
      </c>
      <c r="H120" s="218">
        <v>3313.68</v>
      </c>
    </row>
    <row r="121" spans="1:8" ht="15.75" x14ac:dyDescent="0.25">
      <c r="A121" s="38"/>
      <c r="B121" s="70">
        <v>637</v>
      </c>
      <c r="C121" s="119" t="s">
        <v>51</v>
      </c>
      <c r="D121" s="228">
        <v>4000</v>
      </c>
      <c r="E121" s="272"/>
      <c r="F121" s="218">
        <v>4000</v>
      </c>
      <c r="G121" s="303"/>
      <c r="H121" s="218">
        <v>4000</v>
      </c>
    </row>
    <row r="122" spans="1:8" ht="15.75" x14ac:dyDescent="0.25">
      <c r="A122" s="78" t="s">
        <v>75</v>
      </c>
      <c r="B122" s="75"/>
      <c r="C122" s="109"/>
      <c r="D122" s="143">
        <f t="shared" ref="D122:H122" si="23">SUM(D123)</f>
        <v>65000</v>
      </c>
      <c r="E122" s="272"/>
      <c r="F122" s="143">
        <f t="shared" si="23"/>
        <v>141536.81</v>
      </c>
      <c r="G122" s="303"/>
      <c r="H122" s="143">
        <f t="shared" si="23"/>
        <v>141536.81</v>
      </c>
    </row>
    <row r="123" spans="1:8" s="112" customFormat="1" ht="15.75" x14ac:dyDescent="0.25">
      <c r="A123" s="79"/>
      <c r="B123" s="48">
        <v>630</v>
      </c>
      <c r="C123" s="79" t="s">
        <v>19</v>
      </c>
      <c r="D123" s="221">
        <f t="shared" ref="D123" si="24">SUM(D125:D127)</f>
        <v>65000</v>
      </c>
      <c r="E123" s="273"/>
      <c r="F123" s="221">
        <f>SUM(F124:F127)</f>
        <v>141536.81</v>
      </c>
      <c r="G123" s="304"/>
      <c r="H123" s="221">
        <f>SUM(H124:H127)</f>
        <v>141536.81</v>
      </c>
    </row>
    <row r="124" spans="1:8" s="112" customFormat="1" ht="15.75" x14ac:dyDescent="0.25">
      <c r="A124" s="79"/>
      <c r="B124" s="48">
        <v>633</v>
      </c>
      <c r="C124" s="63" t="s">
        <v>309</v>
      </c>
      <c r="D124" s="221">
        <v>0</v>
      </c>
      <c r="E124" s="271">
        <v>68874.66</v>
      </c>
      <c r="F124" s="287">
        <v>68874.66</v>
      </c>
      <c r="G124" s="304"/>
      <c r="H124" s="287">
        <v>68874.66</v>
      </c>
    </row>
    <row r="125" spans="1:8" ht="15.75" x14ac:dyDescent="0.25">
      <c r="A125" s="38"/>
      <c r="B125" s="49">
        <v>633</v>
      </c>
      <c r="C125" s="83" t="s">
        <v>305</v>
      </c>
      <c r="D125" s="218">
        <v>0</v>
      </c>
      <c r="E125" s="272">
        <v>7662.15</v>
      </c>
      <c r="F125" s="218">
        <v>7662.15</v>
      </c>
      <c r="G125" s="303"/>
      <c r="H125" s="218">
        <v>7662.15</v>
      </c>
    </row>
    <row r="126" spans="1:8" ht="15.75" x14ac:dyDescent="0.25">
      <c r="A126" s="38"/>
      <c r="B126" s="49">
        <v>637002</v>
      </c>
      <c r="C126" s="83" t="s">
        <v>202</v>
      </c>
      <c r="D126" s="218">
        <v>0</v>
      </c>
      <c r="E126" s="272"/>
      <c r="F126" s="218">
        <v>0</v>
      </c>
      <c r="G126" s="303"/>
      <c r="H126" s="218">
        <v>0</v>
      </c>
    </row>
    <row r="127" spans="1:8" ht="15.75" x14ac:dyDescent="0.25">
      <c r="A127" s="38"/>
      <c r="B127" s="49">
        <v>637</v>
      </c>
      <c r="C127" s="83" t="s">
        <v>204</v>
      </c>
      <c r="D127" s="218">
        <v>65000</v>
      </c>
      <c r="E127" s="272"/>
      <c r="F127" s="218">
        <v>65000</v>
      </c>
      <c r="G127" s="303"/>
      <c r="H127" s="218">
        <v>65000</v>
      </c>
    </row>
    <row r="128" spans="1:8" ht="15.75" x14ac:dyDescent="0.25">
      <c r="A128" s="78" t="s">
        <v>76</v>
      </c>
      <c r="B128" s="75"/>
      <c r="C128" s="109"/>
      <c r="D128" s="143">
        <f t="shared" ref="D128" si="25">SUM(D129:D130)</f>
        <v>13000</v>
      </c>
      <c r="E128" s="272"/>
      <c r="F128" s="143">
        <f t="shared" ref="F128:H128" si="26">SUM(F129:F130)</f>
        <v>16000</v>
      </c>
      <c r="G128" s="303"/>
      <c r="H128" s="143">
        <f t="shared" si="26"/>
        <v>16000</v>
      </c>
    </row>
    <row r="129" spans="1:8" s="112" customFormat="1" ht="15.75" x14ac:dyDescent="0.25">
      <c r="A129" s="79"/>
      <c r="B129" s="67">
        <v>620</v>
      </c>
      <c r="C129" s="74" t="s">
        <v>74</v>
      </c>
      <c r="D129" s="221">
        <v>0</v>
      </c>
      <c r="E129" s="273"/>
      <c r="F129" s="221">
        <v>0</v>
      </c>
      <c r="G129" s="304"/>
      <c r="H129" s="221">
        <v>0</v>
      </c>
    </row>
    <row r="130" spans="1:8" s="4" customFormat="1" ht="15.75" x14ac:dyDescent="0.25">
      <c r="A130" s="79"/>
      <c r="B130" s="67">
        <v>630</v>
      </c>
      <c r="C130" s="74" t="s">
        <v>19</v>
      </c>
      <c r="D130" s="215">
        <f t="shared" ref="D130" si="27">SUM(D131:D133)</f>
        <v>13000</v>
      </c>
      <c r="E130" s="272"/>
      <c r="F130" s="215">
        <f t="shared" ref="F130:H130" si="28">SUM(F131:F133)</f>
        <v>16000</v>
      </c>
      <c r="G130" s="302"/>
      <c r="H130" s="215">
        <f t="shared" si="28"/>
        <v>16000</v>
      </c>
    </row>
    <row r="131" spans="1:8" ht="15.75" x14ac:dyDescent="0.25">
      <c r="A131" s="63"/>
      <c r="B131" s="49">
        <v>633</v>
      </c>
      <c r="C131" s="83" t="s">
        <v>66</v>
      </c>
      <c r="D131" s="218">
        <v>5000</v>
      </c>
      <c r="E131" s="272">
        <v>3000</v>
      </c>
      <c r="F131" s="218">
        <v>8000</v>
      </c>
      <c r="G131" s="303"/>
      <c r="H131" s="218">
        <v>8000</v>
      </c>
    </row>
    <row r="132" spans="1:8" ht="15.75" x14ac:dyDescent="0.25">
      <c r="A132" s="88"/>
      <c r="B132" s="51">
        <v>635</v>
      </c>
      <c r="C132" s="63" t="s">
        <v>71</v>
      </c>
      <c r="D132" s="218">
        <v>8000</v>
      </c>
      <c r="E132" s="272"/>
      <c r="F132" s="218">
        <v>8000</v>
      </c>
      <c r="G132" s="303"/>
      <c r="H132" s="218">
        <v>8000</v>
      </c>
    </row>
    <row r="133" spans="1:8" ht="15.75" x14ac:dyDescent="0.25">
      <c r="A133" s="38"/>
      <c r="B133" s="51">
        <v>637</v>
      </c>
      <c r="C133" s="63" t="s">
        <v>51</v>
      </c>
      <c r="D133" s="228">
        <v>0</v>
      </c>
      <c r="E133" s="272"/>
      <c r="F133" s="228">
        <v>0</v>
      </c>
      <c r="G133" s="303"/>
      <c r="H133" s="228">
        <v>0</v>
      </c>
    </row>
    <row r="134" spans="1:8" ht="15.75" x14ac:dyDescent="0.25">
      <c r="A134" s="78" t="s">
        <v>77</v>
      </c>
      <c r="B134" s="53"/>
      <c r="C134" s="109"/>
      <c r="D134" s="143">
        <f t="shared" ref="D134:H134" si="29">SUM(D135)</f>
        <v>80300</v>
      </c>
      <c r="E134" s="272"/>
      <c r="F134" s="143">
        <f t="shared" si="29"/>
        <v>99300</v>
      </c>
      <c r="G134" s="303"/>
      <c r="H134" s="143">
        <f t="shared" si="29"/>
        <v>103270.18</v>
      </c>
    </row>
    <row r="135" spans="1:8" s="112" customFormat="1" ht="15.75" x14ac:dyDescent="0.25">
      <c r="A135" s="79"/>
      <c r="B135" s="60">
        <v>630</v>
      </c>
      <c r="C135" s="122" t="s">
        <v>19</v>
      </c>
      <c r="D135" s="221">
        <f t="shared" ref="D135" si="30">SUM(D136:D139)</f>
        <v>80300</v>
      </c>
      <c r="E135" s="273"/>
      <c r="F135" s="221">
        <f t="shared" ref="F135:H135" si="31">SUM(F136:F139)</f>
        <v>99300</v>
      </c>
      <c r="G135" s="304"/>
      <c r="H135" s="221">
        <f t="shared" si="31"/>
        <v>103270.18</v>
      </c>
    </row>
    <row r="136" spans="1:8" ht="26.25" x14ac:dyDescent="0.25">
      <c r="A136" s="38"/>
      <c r="B136" s="49">
        <v>632</v>
      </c>
      <c r="C136" s="83" t="s">
        <v>78</v>
      </c>
      <c r="D136" s="218">
        <v>40300</v>
      </c>
      <c r="E136" s="272"/>
      <c r="F136" s="218">
        <v>40300</v>
      </c>
      <c r="G136" s="303"/>
      <c r="H136" s="218">
        <v>40300</v>
      </c>
    </row>
    <row r="137" spans="1:8" ht="15.75" x14ac:dyDescent="0.25">
      <c r="A137" s="65"/>
      <c r="B137" s="70">
        <v>633</v>
      </c>
      <c r="C137" s="119" t="s">
        <v>66</v>
      </c>
      <c r="D137" s="218">
        <v>3000</v>
      </c>
      <c r="E137" s="272"/>
      <c r="F137" s="218">
        <v>3000</v>
      </c>
      <c r="G137" s="303"/>
      <c r="H137" s="218">
        <v>3000</v>
      </c>
    </row>
    <row r="138" spans="1:8" ht="15.75" x14ac:dyDescent="0.25">
      <c r="A138" s="65"/>
      <c r="B138" s="50">
        <v>635</v>
      </c>
      <c r="C138" s="119" t="s">
        <v>79</v>
      </c>
      <c r="D138" s="218">
        <v>20000</v>
      </c>
      <c r="E138" s="272">
        <v>10000</v>
      </c>
      <c r="F138" s="218">
        <v>30000</v>
      </c>
      <c r="G138" s="303">
        <v>2585.62</v>
      </c>
      <c r="H138" s="218">
        <v>32585.62</v>
      </c>
    </row>
    <row r="139" spans="1:8" ht="15.75" x14ac:dyDescent="0.25">
      <c r="A139" s="52"/>
      <c r="B139" s="50">
        <v>637</v>
      </c>
      <c r="C139" s="63" t="s">
        <v>47</v>
      </c>
      <c r="D139" s="218">
        <v>17000</v>
      </c>
      <c r="E139" s="272">
        <v>9000</v>
      </c>
      <c r="F139" s="218">
        <v>26000</v>
      </c>
      <c r="G139" s="303">
        <v>1384.56</v>
      </c>
      <c r="H139" s="218">
        <v>27384.560000000001</v>
      </c>
    </row>
    <row r="140" spans="1:8" ht="15.75" x14ac:dyDescent="0.25">
      <c r="A140" s="78" t="s">
        <v>80</v>
      </c>
      <c r="B140" s="53"/>
      <c r="C140" s="109"/>
      <c r="D140" s="143">
        <f t="shared" ref="D140" si="32">SUM(D141+D142)</f>
        <v>14500</v>
      </c>
      <c r="E140" s="272"/>
      <c r="F140" s="143">
        <f t="shared" ref="F140:H140" si="33">SUM(F141+F142)</f>
        <v>17000</v>
      </c>
      <c r="G140" s="303"/>
      <c r="H140" s="143">
        <f t="shared" si="33"/>
        <v>17000</v>
      </c>
    </row>
    <row r="141" spans="1:8" s="112" customFormat="1" ht="15.75" x14ac:dyDescent="0.25">
      <c r="A141" s="79"/>
      <c r="B141" s="48">
        <v>625</v>
      </c>
      <c r="C141" s="74" t="s">
        <v>74</v>
      </c>
      <c r="D141" s="215">
        <v>0</v>
      </c>
      <c r="E141" s="273"/>
      <c r="F141" s="215">
        <v>0</v>
      </c>
      <c r="G141" s="304"/>
      <c r="H141" s="215">
        <v>0</v>
      </c>
    </row>
    <row r="142" spans="1:8" s="9" customFormat="1" x14ac:dyDescent="0.2">
      <c r="A142" s="79"/>
      <c r="B142" s="48">
        <v>630</v>
      </c>
      <c r="C142" s="74" t="s">
        <v>19</v>
      </c>
      <c r="D142" s="215">
        <f t="shared" ref="D142" si="34">SUM(D143:D146)</f>
        <v>14500</v>
      </c>
      <c r="E142" s="275"/>
      <c r="F142" s="215">
        <f t="shared" ref="F142:H142" si="35">SUM(F143:F146)</f>
        <v>17000</v>
      </c>
      <c r="G142" s="307"/>
      <c r="H142" s="215">
        <f t="shared" si="35"/>
        <v>17000</v>
      </c>
    </row>
    <row r="143" spans="1:8" s="4" customFormat="1" ht="15.75" x14ac:dyDescent="0.25">
      <c r="A143" s="79"/>
      <c r="B143" s="233">
        <v>632</v>
      </c>
      <c r="C143" s="83" t="s">
        <v>248</v>
      </c>
      <c r="D143" s="142">
        <v>5500</v>
      </c>
      <c r="E143" s="272"/>
      <c r="F143" s="142">
        <v>5500</v>
      </c>
      <c r="G143" s="302"/>
      <c r="H143" s="142">
        <v>5500</v>
      </c>
    </row>
    <row r="144" spans="1:8" s="4" customFormat="1" ht="15.75" x14ac:dyDescent="0.25">
      <c r="A144" s="63"/>
      <c r="B144" s="51">
        <v>633</v>
      </c>
      <c r="C144" s="63" t="s">
        <v>28</v>
      </c>
      <c r="D144" s="218">
        <v>2000</v>
      </c>
      <c r="E144" s="272">
        <v>2500</v>
      </c>
      <c r="F144" s="218">
        <v>4500</v>
      </c>
      <c r="G144" s="302"/>
      <c r="H144" s="218">
        <v>4500</v>
      </c>
    </row>
    <row r="145" spans="1:8" ht="15.75" x14ac:dyDescent="0.25">
      <c r="A145" s="38"/>
      <c r="B145" s="49">
        <v>635</v>
      </c>
      <c r="C145" s="83" t="s">
        <v>81</v>
      </c>
      <c r="D145" s="218">
        <v>3000</v>
      </c>
      <c r="E145" s="272"/>
      <c r="F145" s="218">
        <v>3000</v>
      </c>
      <c r="G145" s="303"/>
      <c r="H145" s="218">
        <v>3000</v>
      </c>
    </row>
    <row r="146" spans="1:8" ht="26.25" x14ac:dyDescent="0.25">
      <c r="A146" s="38"/>
      <c r="B146" s="49">
        <v>637</v>
      </c>
      <c r="C146" s="83" t="s">
        <v>249</v>
      </c>
      <c r="D146" s="218">
        <v>4000</v>
      </c>
      <c r="E146" s="272"/>
      <c r="F146" s="218">
        <v>4000</v>
      </c>
      <c r="G146" s="303"/>
      <c r="H146" s="218">
        <v>4000</v>
      </c>
    </row>
    <row r="147" spans="1:8" ht="15.75" x14ac:dyDescent="0.25">
      <c r="A147" s="78" t="s">
        <v>82</v>
      </c>
      <c r="B147" s="75"/>
      <c r="C147" s="109"/>
      <c r="D147" s="143">
        <f t="shared" ref="D147:F147" si="36">SUM(D148)</f>
        <v>21612</v>
      </c>
      <c r="E147" s="272"/>
      <c r="F147" s="143">
        <f t="shared" si="36"/>
        <v>21612</v>
      </c>
      <c r="G147" s="303"/>
      <c r="H147" s="143">
        <f>SUM(H148)</f>
        <v>23838.190000000002</v>
      </c>
    </row>
    <row r="148" spans="1:8" s="112" customFormat="1" ht="15.75" x14ac:dyDescent="0.25">
      <c r="A148" s="79"/>
      <c r="B148" s="48">
        <v>630</v>
      </c>
      <c r="C148" s="74" t="s">
        <v>19</v>
      </c>
      <c r="D148" s="215">
        <f>SUM(D149:D152)</f>
        <v>21612</v>
      </c>
      <c r="E148" s="273"/>
      <c r="F148" s="215">
        <f>SUM(F149:F152)</f>
        <v>21612</v>
      </c>
      <c r="G148" s="304"/>
      <c r="H148" s="215">
        <f>SUM(H149:H152)</f>
        <v>23838.190000000002</v>
      </c>
    </row>
    <row r="149" spans="1:8" ht="15.75" x14ac:dyDescent="0.25">
      <c r="A149" s="38"/>
      <c r="B149" s="51">
        <v>632</v>
      </c>
      <c r="C149" s="83" t="s">
        <v>25</v>
      </c>
      <c r="D149" s="218">
        <v>6700</v>
      </c>
      <c r="E149" s="272"/>
      <c r="F149" s="218">
        <v>6700</v>
      </c>
      <c r="G149" s="303"/>
      <c r="H149" s="218">
        <v>6700</v>
      </c>
    </row>
    <row r="150" spans="1:8" ht="15.75" x14ac:dyDescent="0.25">
      <c r="A150" s="38"/>
      <c r="B150" s="51">
        <v>633</v>
      </c>
      <c r="C150" s="83" t="s">
        <v>29</v>
      </c>
      <c r="D150" s="218">
        <v>0</v>
      </c>
      <c r="E150" s="272"/>
      <c r="F150" s="218">
        <v>0</v>
      </c>
      <c r="G150" s="303"/>
      <c r="H150" s="218">
        <v>0</v>
      </c>
    </row>
    <row r="151" spans="1:8" ht="15.75" x14ac:dyDescent="0.25">
      <c r="A151" s="38"/>
      <c r="B151" s="51">
        <v>635</v>
      </c>
      <c r="C151" s="63" t="s">
        <v>71</v>
      </c>
      <c r="D151" s="218">
        <v>312</v>
      </c>
      <c r="E151" s="272"/>
      <c r="F151" s="218">
        <v>312</v>
      </c>
      <c r="G151" s="271">
        <v>2226.19</v>
      </c>
      <c r="H151" s="299">
        <v>2538.19</v>
      </c>
    </row>
    <row r="152" spans="1:8" ht="15.75" x14ac:dyDescent="0.25">
      <c r="A152" s="38"/>
      <c r="B152" s="51">
        <v>637</v>
      </c>
      <c r="C152" s="63" t="s">
        <v>47</v>
      </c>
      <c r="D152" s="218">
        <v>14600</v>
      </c>
      <c r="E152" s="272"/>
      <c r="F152" s="218">
        <v>14600</v>
      </c>
      <c r="G152" s="303"/>
      <c r="H152" s="218">
        <v>14600</v>
      </c>
    </row>
    <row r="153" spans="1:8" ht="15.75" x14ac:dyDescent="0.25">
      <c r="A153" s="78" t="s">
        <v>83</v>
      </c>
      <c r="B153" s="53"/>
      <c r="C153" s="109"/>
      <c r="D153" s="143">
        <f t="shared" ref="D153:H153" si="37">SUM(D154)</f>
        <v>900</v>
      </c>
      <c r="E153" s="272"/>
      <c r="F153" s="143">
        <f t="shared" si="37"/>
        <v>900</v>
      </c>
      <c r="G153" s="303"/>
      <c r="H153" s="143">
        <f t="shared" si="37"/>
        <v>900</v>
      </c>
    </row>
    <row r="154" spans="1:8" s="112" customFormat="1" ht="15.75" x14ac:dyDescent="0.25">
      <c r="A154" s="79"/>
      <c r="B154" s="60">
        <v>630</v>
      </c>
      <c r="C154" s="74" t="s">
        <v>19</v>
      </c>
      <c r="D154" s="215">
        <f t="shared" ref="D154" si="38">SUM(D155:D156)</f>
        <v>900</v>
      </c>
      <c r="E154" s="273"/>
      <c r="F154" s="215">
        <f t="shared" ref="F154:H154" si="39">SUM(F155:F156)</f>
        <v>900</v>
      </c>
      <c r="G154" s="304"/>
      <c r="H154" s="215">
        <f t="shared" si="39"/>
        <v>900</v>
      </c>
    </row>
    <row r="155" spans="1:8" ht="26.25" x14ac:dyDescent="0.25">
      <c r="A155" s="38"/>
      <c r="B155" s="51">
        <v>632</v>
      </c>
      <c r="C155" s="83" t="s">
        <v>84</v>
      </c>
      <c r="D155" s="218">
        <v>900</v>
      </c>
      <c r="E155" s="272"/>
      <c r="F155" s="218">
        <v>900</v>
      </c>
      <c r="G155" s="303"/>
      <c r="H155" s="218">
        <v>900</v>
      </c>
    </row>
    <row r="156" spans="1:8" ht="18" customHeight="1" x14ac:dyDescent="0.25">
      <c r="A156" s="38"/>
      <c r="B156" s="50">
        <v>637</v>
      </c>
      <c r="C156" s="83" t="s">
        <v>47</v>
      </c>
      <c r="D156" s="218">
        <v>0</v>
      </c>
      <c r="E156" s="272"/>
      <c r="F156" s="218">
        <v>0</v>
      </c>
      <c r="G156" s="303"/>
      <c r="H156" s="218">
        <v>0</v>
      </c>
    </row>
    <row r="157" spans="1:8" ht="15.75" x14ac:dyDescent="0.25">
      <c r="A157" s="78" t="s">
        <v>182</v>
      </c>
      <c r="B157" s="53"/>
      <c r="C157" s="109"/>
      <c r="D157" s="220">
        <f>SUM(D158:D165)</f>
        <v>23711.96</v>
      </c>
      <c r="E157" s="272"/>
      <c r="F157" s="220">
        <f>SUM(F158:F165)</f>
        <v>47681.96</v>
      </c>
      <c r="G157" s="303"/>
      <c r="H157" s="220">
        <f>SUM(H158:H165)</f>
        <v>47681.96</v>
      </c>
    </row>
    <row r="158" spans="1:8" s="10" customFormat="1" ht="25.5" x14ac:dyDescent="0.2">
      <c r="A158" s="79"/>
      <c r="B158" s="51">
        <v>632</v>
      </c>
      <c r="C158" s="83" t="s">
        <v>84</v>
      </c>
      <c r="D158" s="142">
        <v>9000</v>
      </c>
      <c r="E158" s="276"/>
      <c r="F158" s="142">
        <v>9000</v>
      </c>
      <c r="G158" s="308"/>
      <c r="H158" s="142">
        <v>9000</v>
      </c>
    </row>
    <row r="159" spans="1:8" s="157" customFormat="1" ht="20.25" customHeight="1" x14ac:dyDescent="0.2">
      <c r="A159" s="79"/>
      <c r="B159" s="51">
        <v>633006</v>
      </c>
      <c r="C159" s="83" t="s">
        <v>293</v>
      </c>
      <c r="D159" s="91">
        <v>2381</v>
      </c>
      <c r="E159" s="277"/>
      <c r="F159" s="91">
        <v>2381</v>
      </c>
      <c r="G159" s="309"/>
      <c r="H159" s="91">
        <v>2381</v>
      </c>
    </row>
    <row r="160" spans="1:8" s="157" customFormat="1" ht="20.25" customHeight="1" x14ac:dyDescent="0.2">
      <c r="A160" s="79"/>
      <c r="B160" s="51">
        <v>633006</v>
      </c>
      <c r="C160" s="83" t="s">
        <v>295</v>
      </c>
      <c r="D160" s="91">
        <v>234.96</v>
      </c>
      <c r="E160" s="277"/>
      <c r="F160" s="91">
        <v>234.96</v>
      </c>
      <c r="G160" s="309"/>
      <c r="H160" s="91">
        <v>234.96</v>
      </c>
    </row>
    <row r="161" spans="1:8" s="157" customFormat="1" ht="20.25" customHeight="1" x14ac:dyDescent="0.2">
      <c r="A161" s="79"/>
      <c r="B161" s="51">
        <v>633</v>
      </c>
      <c r="C161" s="83" t="s">
        <v>294</v>
      </c>
      <c r="D161" s="91">
        <v>2000</v>
      </c>
      <c r="E161" s="277"/>
      <c r="F161" s="91">
        <v>2000</v>
      </c>
      <c r="G161" s="309"/>
      <c r="H161" s="91">
        <v>2000</v>
      </c>
    </row>
    <row r="162" spans="1:8" s="157" customFormat="1" ht="20.25" customHeight="1" x14ac:dyDescent="0.2">
      <c r="A162" s="79"/>
      <c r="B162" s="51">
        <v>635</v>
      </c>
      <c r="C162" s="83" t="s">
        <v>310</v>
      </c>
      <c r="D162" s="91">
        <v>0</v>
      </c>
      <c r="E162" s="288">
        <v>20000</v>
      </c>
      <c r="F162" s="91">
        <v>20000</v>
      </c>
      <c r="G162" s="309"/>
      <c r="H162" s="91">
        <v>20000</v>
      </c>
    </row>
    <row r="163" spans="1:8" s="157" customFormat="1" ht="20.25" customHeight="1" x14ac:dyDescent="0.25">
      <c r="A163" s="79"/>
      <c r="B163" s="51">
        <v>637</v>
      </c>
      <c r="C163" s="83" t="s">
        <v>51</v>
      </c>
      <c r="D163" s="91">
        <v>0</v>
      </c>
      <c r="E163" s="272">
        <v>3970</v>
      </c>
      <c r="F163" s="91">
        <v>3970</v>
      </c>
      <c r="G163" s="309"/>
      <c r="H163" s="91">
        <v>3970</v>
      </c>
    </row>
    <row r="164" spans="1:8" s="157" customFormat="1" ht="18" customHeight="1" x14ac:dyDescent="0.2">
      <c r="A164" s="79"/>
      <c r="B164" s="51">
        <v>636</v>
      </c>
      <c r="C164" s="83" t="s">
        <v>260</v>
      </c>
      <c r="D164" s="91">
        <v>96</v>
      </c>
      <c r="E164" s="277"/>
      <c r="F164" s="91">
        <v>96</v>
      </c>
      <c r="G164" s="309"/>
      <c r="H164" s="91">
        <v>96</v>
      </c>
    </row>
    <row r="165" spans="1:8" s="157" customFormat="1" ht="27" customHeight="1" x14ac:dyDescent="0.2">
      <c r="A165" s="38"/>
      <c r="B165" s="85">
        <v>642</v>
      </c>
      <c r="C165" s="83" t="s">
        <v>85</v>
      </c>
      <c r="D165" s="91">
        <v>10000</v>
      </c>
      <c r="E165" s="277"/>
      <c r="F165" s="91">
        <v>10000</v>
      </c>
      <c r="G165" s="309"/>
      <c r="H165" s="91">
        <v>10000</v>
      </c>
    </row>
    <row r="166" spans="1:8" s="179" customFormat="1" x14ac:dyDescent="0.2">
      <c r="A166" s="78" t="s">
        <v>191</v>
      </c>
      <c r="B166" s="78"/>
      <c r="C166" s="78"/>
      <c r="D166" s="220">
        <f t="shared" ref="D166:H166" si="40">SUM(D167)</f>
        <v>6500</v>
      </c>
      <c r="E166" s="276"/>
      <c r="F166" s="220">
        <f t="shared" si="40"/>
        <v>6500</v>
      </c>
      <c r="G166" s="310"/>
      <c r="H166" s="220">
        <f t="shared" si="40"/>
        <v>6500</v>
      </c>
    </row>
    <row r="167" spans="1:8" ht="15.75" x14ac:dyDescent="0.25">
      <c r="A167" s="79"/>
      <c r="B167" s="60">
        <v>630</v>
      </c>
      <c r="C167" s="79" t="s">
        <v>19</v>
      </c>
      <c r="D167" s="215">
        <f t="shared" ref="D167" si="41">SUM(D168:D171)</f>
        <v>6500</v>
      </c>
      <c r="E167" s="272"/>
      <c r="F167" s="215">
        <f t="shared" ref="F167:H167" si="42">SUM(F168:F171)</f>
        <v>6500</v>
      </c>
      <c r="G167" s="303"/>
      <c r="H167" s="215">
        <f t="shared" si="42"/>
        <v>6500</v>
      </c>
    </row>
    <row r="168" spans="1:8" s="10" customFormat="1" x14ac:dyDescent="0.2">
      <c r="A168" s="65"/>
      <c r="B168" s="50">
        <v>632</v>
      </c>
      <c r="C168" s="83" t="s">
        <v>87</v>
      </c>
      <c r="D168" s="218">
        <v>1000</v>
      </c>
      <c r="E168" s="276"/>
      <c r="F168" s="218">
        <v>1000</v>
      </c>
      <c r="G168" s="308"/>
      <c r="H168" s="218">
        <v>1000</v>
      </c>
    </row>
    <row r="169" spans="1:8" ht="15.75" x14ac:dyDescent="0.25">
      <c r="A169" s="65"/>
      <c r="B169" s="50">
        <v>633</v>
      </c>
      <c r="C169" s="83" t="s">
        <v>88</v>
      </c>
      <c r="D169" s="218">
        <v>2500</v>
      </c>
      <c r="E169" s="272"/>
      <c r="F169" s="218">
        <v>2500</v>
      </c>
      <c r="G169" s="303"/>
      <c r="H169" s="218">
        <v>2500</v>
      </c>
    </row>
    <row r="170" spans="1:8" ht="15.75" x14ac:dyDescent="0.25">
      <c r="A170" s="65"/>
      <c r="B170" s="50">
        <v>635</v>
      </c>
      <c r="C170" s="83" t="s">
        <v>89</v>
      </c>
      <c r="D170" s="91">
        <v>1000</v>
      </c>
      <c r="E170" s="272"/>
      <c r="F170" s="91">
        <v>1000</v>
      </c>
      <c r="G170" s="303"/>
      <c r="H170" s="91">
        <v>1000</v>
      </c>
    </row>
    <row r="171" spans="1:8" s="10" customFormat="1" x14ac:dyDescent="0.2">
      <c r="A171" s="65"/>
      <c r="B171" s="50">
        <v>637</v>
      </c>
      <c r="C171" s="119" t="s">
        <v>183</v>
      </c>
      <c r="D171" s="218">
        <v>2000</v>
      </c>
      <c r="E171" s="276"/>
      <c r="F171" s="218">
        <v>2000</v>
      </c>
      <c r="G171" s="308"/>
      <c r="H171" s="218">
        <v>2000</v>
      </c>
    </row>
    <row r="172" spans="1:8" ht="15.75" x14ac:dyDescent="0.25">
      <c r="A172" s="160" t="s">
        <v>179</v>
      </c>
      <c r="B172" s="160" t="s">
        <v>188</v>
      </c>
      <c r="C172" s="78"/>
      <c r="D172" s="220">
        <f>SUM(D173:D176)</f>
        <v>4225</v>
      </c>
      <c r="E172" s="272"/>
      <c r="F172" s="220">
        <f>SUM(F173:F176)</f>
        <v>4225</v>
      </c>
      <c r="G172" s="303"/>
      <c r="H172" s="220">
        <f>SUM(H173:H176)</f>
        <v>4225</v>
      </c>
    </row>
    <row r="173" spans="1:8" ht="26.25" x14ac:dyDescent="0.25">
      <c r="A173" s="111"/>
      <c r="B173" s="76">
        <v>610</v>
      </c>
      <c r="C173" s="74" t="s">
        <v>3</v>
      </c>
      <c r="D173" s="219">
        <v>3200</v>
      </c>
      <c r="E173" s="272"/>
      <c r="F173" s="219">
        <v>3200</v>
      </c>
      <c r="G173" s="303"/>
      <c r="H173" s="219">
        <v>3200</v>
      </c>
    </row>
    <row r="174" spans="1:8" ht="15.75" x14ac:dyDescent="0.25">
      <c r="A174" s="77"/>
      <c r="B174" s="48">
        <v>620</v>
      </c>
      <c r="C174" s="74" t="s">
        <v>74</v>
      </c>
      <c r="D174" s="219">
        <v>920</v>
      </c>
      <c r="E174" s="272"/>
      <c r="F174" s="219">
        <v>920</v>
      </c>
      <c r="G174" s="303"/>
      <c r="H174" s="219">
        <v>920</v>
      </c>
    </row>
    <row r="175" spans="1:8" ht="15.75" x14ac:dyDescent="0.25">
      <c r="A175" s="77"/>
      <c r="B175" s="237">
        <v>633009</v>
      </c>
      <c r="C175" s="83" t="s">
        <v>261</v>
      </c>
      <c r="D175" s="218">
        <v>100</v>
      </c>
      <c r="E175" s="272"/>
      <c r="F175" s="218">
        <v>100</v>
      </c>
      <c r="G175" s="303"/>
      <c r="H175" s="218">
        <v>100</v>
      </c>
    </row>
    <row r="176" spans="1:8" ht="15.75" x14ac:dyDescent="0.25">
      <c r="A176" s="77"/>
      <c r="B176" s="237">
        <v>633006</v>
      </c>
      <c r="C176" s="83" t="s">
        <v>262</v>
      </c>
      <c r="D176" s="218">
        <v>5</v>
      </c>
      <c r="E176" s="272"/>
      <c r="F176" s="218">
        <v>5</v>
      </c>
      <c r="G176" s="303"/>
      <c r="H176" s="218">
        <v>5</v>
      </c>
    </row>
    <row r="177" spans="1:8" ht="15.75" x14ac:dyDescent="0.25">
      <c r="A177" s="78" t="s">
        <v>86</v>
      </c>
      <c r="B177" s="53"/>
      <c r="C177" s="109"/>
      <c r="D177" s="220">
        <f t="shared" ref="D177:H177" si="43">D178</f>
        <v>3100</v>
      </c>
      <c r="E177" s="272"/>
      <c r="F177" s="220">
        <f t="shared" si="43"/>
        <v>3100</v>
      </c>
      <c r="G177" s="303"/>
      <c r="H177" s="220">
        <f t="shared" si="43"/>
        <v>3100</v>
      </c>
    </row>
    <row r="178" spans="1:8" ht="15.75" x14ac:dyDescent="0.25">
      <c r="A178" s="79"/>
      <c r="B178" s="48">
        <v>630</v>
      </c>
      <c r="C178" s="79" t="s">
        <v>19</v>
      </c>
      <c r="D178" s="215">
        <f t="shared" ref="D178:H178" si="44">SUM(D179)</f>
        <v>3100</v>
      </c>
      <c r="E178" s="272"/>
      <c r="F178" s="215">
        <f t="shared" si="44"/>
        <v>3100</v>
      </c>
      <c r="G178" s="303"/>
      <c r="H178" s="215">
        <f t="shared" si="44"/>
        <v>3100</v>
      </c>
    </row>
    <row r="179" spans="1:8" ht="15.75" x14ac:dyDescent="0.25">
      <c r="A179" s="63"/>
      <c r="B179" s="49">
        <v>633</v>
      </c>
      <c r="C179" s="83" t="s">
        <v>184</v>
      </c>
      <c r="D179" s="91">
        <v>3100</v>
      </c>
      <c r="E179" s="272"/>
      <c r="F179" s="91">
        <v>3100</v>
      </c>
      <c r="G179" s="303"/>
      <c r="H179" s="91">
        <v>3100</v>
      </c>
    </row>
    <row r="180" spans="1:8" ht="15.75" x14ac:dyDescent="0.25">
      <c r="A180" s="78" t="s">
        <v>90</v>
      </c>
      <c r="B180" s="75"/>
      <c r="C180" s="109"/>
      <c r="D180" s="220">
        <f t="shared" ref="D180:H180" si="45">SUM(D181)</f>
        <v>838.4</v>
      </c>
      <c r="E180" s="272"/>
      <c r="F180" s="220">
        <f t="shared" si="45"/>
        <v>838.4</v>
      </c>
      <c r="G180" s="303"/>
      <c r="H180" s="220">
        <f t="shared" si="45"/>
        <v>838.4</v>
      </c>
    </row>
    <row r="181" spans="1:8" ht="15.75" x14ac:dyDescent="0.25">
      <c r="A181" s="79"/>
      <c r="B181" s="48">
        <v>630</v>
      </c>
      <c r="C181" s="79" t="s">
        <v>19</v>
      </c>
      <c r="D181" s="215">
        <f>SUM(D182:D185)</f>
        <v>838.4</v>
      </c>
      <c r="E181" s="272"/>
      <c r="F181" s="215">
        <f>SUM(F182:F185)</f>
        <v>838.4</v>
      </c>
      <c r="G181" s="303"/>
      <c r="H181" s="215">
        <f>SUM(H182:H185)</f>
        <v>838.4</v>
      </c>
    </row>
    <row r="182" spans="1:8" ht="15.75" x14ac:dyDescent="0.25">
      <c r="A182" s="38"/>
      <c r="B182" s="51">
        <v>636</v>
      </c>
      <c r="C182" s="63" t="s">
        <v>91</v>
      </c>
      <c r="D182" s="218">
        <v>200</v>
      </c>
      <c r="E182" s="272"/>
      <c r="F182" s="218">
        <v>200</v>
      </c>
      <c r="G182" s="303"/>
      <c r="H182" s="218">
        <v>200</v>
      </c>
    </row>
    <row r="183" spans="1:8" ht="26.25" x14ac:dyDescent="0.25">
      <c r="A183" s="38"/>
      <c r="B183" s="49">
        <v>635004</v>
      </c>
      <c r="C183" s="83" t="s">
        <v>92</v>
      </c>
      <c r="D183" s="218">
        <v>0</v>
      </c>
      <c r="E183" s="272"/>
      <c r="F183" s="218">
        <v>0</v>
      </c>
      <c r="G183" s="303"/>
      <c r="H183" s="218">
        <v>0</v>
      </c>
    </row>
    <row r="184" spans="1:8" ht="27" customHeight="1" x14ac:dyDescent="0.25">
      <c r="A184" s="38"/>
      <c r="B184" s="50">
        <v>635006</v>
      </c>
      <c r="C184" s="119" t="s">
        <v>93</v>
      </c>
      <c r="D184" s="218">
        <v>600</v>
      </c>
      <c r="E184" s="272"/>
      <c r="F184" s="218">
        <v>600</v>
      </c>
      <c r="G184" s="303"/>
      <c r="H184" s="218">
        <v>600</v>
      </c>
    </row>
    <row r="185" spans="1:8" ht="26.25" customHeight="1" x14ac:dyDescent="0.25">
      <c r="A185" s="38"/>
      <c r="B185" s="50">
        <v>637</v>
      </c>
      <c r="C185" s="119" t="s">
        <v>242</v>
      </c>
      <c r="D185" s="218">
        <v>38.4</v>
      </c>
      <c r="E185" s="272"/>
      <c r="F185" s="218">
        <v>38.4</v>
      </c>
      <c r="G185" s="303"/>
      <c r="H185" s="218">
        <v>38.4</v>
      </c>
    </row>
    <row r="186" spans="1:8" ht="26.25" customHeight="1" x14ac:dyDescent="0.25">
      <c r="A186" s="78" t="s">
        <v>94</v>
      </c>
      <c r="B186" s="53"/>
      <c r="C186" s="109"/>
      <c r="D186" s="143">
        <f>D187+D192</f>
        <v>11100</v>
      </c>
      <c r="E186" s="272"/>
      <c r="F186" s="143">
        <f>F187+F192</f>
        <v>11100</v>
      </c>
      <c r="G186" s="303"/>
      <c r="H186" s="143">
        <f>H187+H192</f>
        <v>11894.8</v>
      </c>
    </row>
    <row r="187" spans="1:8" ht="15.75" x14ac:dyDescent="0.25">
      <c r="A187" s="79"/>
      <c r="B187" s="48">
        <v>630</v>
      </c>
      <c r="C187" s="79" t="s">
        <v>19</v>
      </c>
      <c r="D187" s="215">
        <f>D188+D189+D190+D191</f>
        <v>2900</v>
      </c>
      <c r="E187" s="272"/>
      <c r="F187" s="215">
        <f>F188+F189+F190+F191</f>
        <v>2900</v>
      </c>
      <c r="G187" s="303"/>
      <c r="H187" s="215">
        <f>H188+H189+H190+H191</f>
        <v>3694.8</v>
      </c>
    </row>
    <row r="188" spans="1:8" ht="15.75" x14ac:dyDescent="0.25">
      <c r="A188" s="63"/>
      <c r="B188" s="51">
        <v>632</v>
      </c>
      <c r="C188" s="63" t="s">
        <v>65</v>
      </c>
      <c r="D188" s="218">
        <v>1800</v>
      </c>
      <c r="E188" s="272"/>
      <c r="F188" s="218">
        <v>1800</v>
      </c>
      <c r="G188" s="303"/>
      <c r="H188" s="218">
        <v>1800</v>
      </c>
    </row>
    <row r="189" spans="1:8" ht="15.75" x14ac:dyDescent="0.25">
      <c r="A189" s="63"/>
      <c r="B189" s="51">
        <v>633</v>
      </c>
      <c r="C189" s="63" t="s">
        <v>250</v>
      </c>
      <c r="D189" s="218">
        <v>200</v>
      </c>
      <c r="E189" s="272"/>
      <c r="F189" s="218">
        <v>200</v>
      </c>
      <c r="G189" s="303"/>
      <c r="H189" s="218">
        <v>200</v>
      </c>
    </row>
    <row r="190" spans="1:8" ht="15.75" x14ac:dyDescent="0.25">
      <c r="A190" s="63"/>
      <c r="B190" s="51">
        <v>633</v>
      </c>
      <c r="C190" s="63" t="s">
        <v>251</v>
      </c>
      <c r="D190" s="218">
        <v>900</v>
      </c>
      <c r="E190" s="272"/>
      <c r="F190" s="218">
        <v>900</v>
      </c>
      <c r="G190" s="303"/>
      <c r="H190" s="218">
        <v>900</v>
      </c>
    </row>
    <row r="191" spans="1:8" ht="15.75" x14ac:dyDescent="0.25">
      <c r="A191" s="38"/>
      <c r="B191" s="51">
        <v>635</v>
      </c>
      <c r="C191" s="83" t="s">
        <v>79</v>
      </c>
      <c r="D191" s="218">
        <v>0</v>
      </c>
      <c r="E191" s="272"/>
      <c r="F191" s="218">
        <v>0</v>
      </c>
      <c r="G191" s="303">
        <v>794.8</v>
      </c>
      <c r="H191" s="316">
        <v>794.8</v>
      </c>
    </row>
    <row r="192" spans="1:8" ht="15.75" x14ac:dyDescent="0.25">
      <c r="A192" s="77"/>
      <c r="B192" s="48">
        <v>640</v>
      </c>
      <c r="C192" s="79" t="s">
        <v>60</v>
      </c>
      <c r="D192" s="225">
        <f>D193+D194</f>
        <v>8200</v>
      </c>
      <c r="E192" s="272"/>
      <c r="F192" s="225">
        <f>F193+F194</f>
        <v>8200</v>
      </c>
      <c r="G192" s="303"/>
      <c r="H192" s="225">
        <f>H193+H194</f>
        <v>8200</v>
      </c>
    </row>
    <row r="193" spans="1:8" ht="39" x14ac:dyDescent="0.25">
      <c r="A193" s="38"/>
      <c r="B193" s="49">
        <v>642</v>
      </c>
      <c r="C193" s="83" t="s">
        <v>220</v>
      </c>
      <c r="D193" s="228">
        <v>8200</v>
      </c>
      <c r="E193" s="272"/>
      <c r="F193" s="228">
        <v>8200</v>
      </c>
      <c r="G193" s="303"/>
      <c r="H193" s="228">
        <v>8200</v>
      </c>
    </row>
    <row r="194" spans="1:8" s="4" customFormat="1" ht="15.75" x14ac:dyDescent="0.25">
      <c r="A194" s="38"/>
      <c r="B194" s="51">
        <v>637</v>
      </c>
      <c r="C194" s="83" t="s">
        <v>51</v>
      </c>
      <c r="D194" s="228">
        <v>0</v>
      </c>
      <c r="E194" s="272"/>
      <c r="F194" s="228">
        <v>0</v>
      </c>
      <c r="G194" s="302"/>
      <c r="H194" s="228">
        <v>0</v>
      </c>
    </row>
    <row r="195" spans="1:8" ht="15.75" x14ac:dyDescent="0.25">
      <c r="A195" s="78" t="s">
        <v>95</v>
      </c>
      <c r="B195" s="164"/>
      <c r="C195" s="109"/>
      <c r="D195" s="220">
        <f>D196+D197+D198+D199+D200+D202+D201+D204+D205+D203</f>
        <v>10509.98</v>
      </c>
      <c r="E195" s="272"/>
      <c r="F195" s="220">
        <f>F196+F197+F198+F199+F200+F202+F201+F204+F205+F203</f>
        <v>11895.72</v>
      </c>
      <c r="G195" s="303"/>
      <c r="H195" s="220">
        <f>H196+H197+H198+H199+H200+H202+H201+H204+H205+H203</f>
        <v>15340.32</v>
      </c>
    </row>
    <row r="196" spans="1:8" s="4" customFormat="1" ht="15.75" x14ac:dyDescent="0.25">
      <c r="A196" s="234"/>
      <c r="B196" s="235">
        <v>637</v>
      </c>
      <c r="C196" s="201" t="s">
        <v>252</v>
      </c>
      <c r="D196" s="226">
        <v>5000</v>
      </c>
      <c r="E196" s="272"/>
      <c r="F196" s="226">
        <v>5000</v>
      </c>
      <c r="G196" s="302"/>
      <c r="H196" s="226">
        <v>5000</v>
      </c>
    </row>
    <row r="197" spans="1:8" s="4" customFormat="1" ht="15.75" x14ac:dyDescent="0.25">
      <c r="A197" s="234"/>
      <c r="B197" s="235">
        <v>637</v>
      </c>
      <c r="C197" s="201" t="s">
        <v>253</v>
      </c>
      <c r="D197" s="226">
        <v>1300</v>
      </c>
      <c r="E197" s="272"/>
      <c r="F197" s="226">
        <v>1300</v>
      </c>
      <c r="G197" s="302"/>
      <c r="H197" s="226">
        <v>1300</v>
      </c>
    </row>
    <row r="198" spans="1:8" s="4" customFormat="1" ht="15.75" x14ac:dyDescent="0.25">
      <c r="A198" s="234"/>
      <c r="B198" s="235">
        <v>637</v>
      </c>
      <c r="C198" s="201" t="s">
        <v>254</v>
      </c>
      <c r="D198" s="226">
        <v>600</v>
      </c>
      <c r="E198" s="272"/>
      <c r="F198" s="226">
        <v>600</v>
      </c>
      <c r="G198" s="302"/>
      <c r="H198" s="226">
        <v>600</v>
      </c>
    </row>
    <row r="199" spans="1:8" s="4" customFormat="1" ht="15.75" x14ac:dyDescent="0.25">
      <c r="A199" s="234"/>
      <c r="B199" s="235">
        <v>620</v>
      </c>
      <c r="C199" s="201" t="s">
        <v>255</v>
      </c>
      <c r="D199" s="226">
        <v>1900</v>
      </c>
      <c r="E199" s="272"/>
      <c r="F199" s="226">
        <v>1900</v>
      </c>
      <c r="G199" s="302"/>
      <c r="H199" s="226">
        <v>1900</v>
      </c>
    </row>
    <row r="200" spans="1:8" s="205" customFormat="1" ht="15.75" x14ac:dyDescent="0.25">
      <c r="A200" s="234"/>
      <c r="B200" s="235">
        <v>620</v>
      </c>
      <c r="C200" s="201" t="s">
        <v>256</v>
      </c>
      <c r="D200" s="226">
        <v>400</v>
      </c>
      <c r="E200" s="278"/>
      <c r="F200" s="226">
        <v>400</v>
      </c>
      <c r="G200" s="311"/>
      <c r="H200" s="226">
        <v>400</v>
      </c>
    </row>
    <row r="201" spans="1:8" s="205" customFormat="1" ht="15.75" x14ac:dyDescent="0.25">
      <c r="A201" s="234"/>
      <c r="B201" s="235">
        <v>620</v>
      </c>
      <c r="C201" s="201" t="s">
        <v>257</v>
      </c>
      <c r="D201" s="226">
        <v>250</v>
      </c>
      <c r="E201" s="278"/>
      <c r="F201" s="226">
        <v>250</v>
      </c>
      <c r="G201" s="311"/>
      <c r="H201" s="226">
        <v>250</v>
      </c>
    </row>
    <row r="202" spans="1:8" s="205" customFormat="1" ht="15.75" x14ac:dyDescent="0.25">
      <c r="A202" s="63"/>
      <c r="B202" s="85">
        <v>633</v>
      </c>
      <c r="C202" s="83" t="s">
        <v>66</v>
      </c>
      <c r="D202" s="218">
        <v>0</v>
      </c>
      <c r="E202" s="278">
        <v>265.74</v>
      </c>
      <c r="F202" s="228">
        <v>265.74</v>
      </c>
      <c r="G202" s="311">
        <v>366.1</v>
      </c>
      <c r="H202" s="301">
        <v>631.84</v>
      </c>
    </row>
    <row r="203" spans="1:8" s="4" customFormat="1" ht="14.25" customHeight="1" x14ac:dyDescent="0.25">
      <c r="A203" s="63"/>
      <c r="B203" s="85">
        <v>637004</v>
      </c>
      <c r="C203" s="83" t="s">
        <v>51</v>
      </c>
      <c r="D203" s="218">
        <v>1059.98</v>
      </c>
      <c r="E203" s="272">
        <v>1120</v>
      </c>
      <c r="F203" s="218">
        <v>2179.98</v>
      </c>
      <c r="G203" s="302">
        <v>3078.5</v>
      </c>
      <c r="H203" s="300">
        <v>5258.48</v>
      </c>
    </row>
    <row r="204" spans="1:8" s="4" customFormat="1" ht="14.25" customHeight="1" x14ac:dyDescent="0.25">
      <c r="A204" s="63"/>
      <c r="B204" s="85">
        <v>635</v>
      </c>
      <c r="C204" s="83" t="s">
        <v>79</v>
      </c>
      <c r="D204" s="218">
        <v>0</v>
      </c>
      <c r="E204" s="272"/>
      <c r="F204" s="218">
        <v>0</v>
      </c>
      <c r="G204" s="302"/>
      <c r="H204" s="218">
        <v>0</v>
      </c>
    </row>
    <row r="205" spans="1:8" s="4" customFormat="1" ht="15.75" x14ac:dyDescent="0.25">
      <c r="A205" s="63"/>
      <c r="B205" s="85">
        <v>637</v>
      </c>
      <c r="C205" s="83" t="s">
        <v>258</v>
      </c>
      <c r="D205" s="218">
        <v>0</v>
      </c>
      <c r="E205" s="272"/>
      <c r="F205" s="218">
        <v>0</v>
      </c>
      <c r="G205" s="302"/>
      <c r="H205" s="218">
        <v>0</v>
      </c>
    </row>
    <row r="206" spans="1:8" s="4" customFormat="1" ht="15.75" x14ac:dyDescent="0.25">
      <c r="A206" s="78" t="s">
        <v>96</v>
      </c>
      <c r="B206" s="75"/>
      <c r="C206" s="109"/>
      <c r="D206" s="143">
        <f>SUM(D207+D214)</f>
        <v>46352.71</v>
      </c>
      <c r="E206" s="272"/>
      <c r="F206" s="143">
        <f>SUM(F207+F214)</f>
        <v>46352.71</v>
      </c>
      <c r="G206" s="302"/>
      <c r="H206" s="143">
        <f>SUM(H207+H214)</f>
        <v>46352.71</v>
      </c>
    </row>
    <row r="207" spans="1:8" s="4" customFormat="1" ht="15.75" x14ac:dyDescent="0.25">
      <c r="A207" s="77"/>
      <c r="B207" s="48">
        <v>630</v>
      </c>
      <c r="C207" s="74" t="s">
        <v>19</v>
      </c>
      <c r="D207" s="215">
        <f>SUM(D208:D213)</f>
        <v>44352.71</v>
      </c>
      <c r="E207" s="272"/>
      <c r="F207" s="215">
        <f>SUM(F208:F213)</f>
        <v>44352.71</v>
      </c>
      <c r="G207" s="302"/>
      <c r="H207" s="215">
        <f>SUM(H208:H213)</f>
        <v>44352.71</v>
      </c>
    </row>
    <row r="208" spans="1:8" s="4" customFormat="1" ht="15.75" x14ac:dyDescent="0.25">
      <c r="A208" s="77"/>
      <c r="B208" s="233">
        <v>611</v>
      </c>
      <c r="C208" s="83" t="s">
        <v>296</v>
      </c>
      <c r="D208" s="218">
        <v>1965.73</v>
      </c>
      <c r="E208" s="272"/>
      <c r="F208" s="218">
        <v>1965.73</v>
      </c>
      <c r="G208" s="302"/>
      <c r="H208" s="218">
        <v>1965.73</v>
      </c>
    </row>
    <row r="209" spans="1:8" s="4" customFormat="1" ht="15.75" x14ac:dyDescent="0.25">
      <c r="A209" s="77"/>
      <c r="B209" s="233">
        <v>623</v>
      </c>
      <c r="C209" s="83" t="s">
        <v>297</v>
      </c>
      <c r="D209" s="218">
        <v>686.98</v>
      </c>
      <c r="E209" s="272"/>
      <c r="F209" s="218">
        <v>686.98</v>
      </c>
      <c r="G209" s="302"/>
      <c r="H209" s="218">
        <v>686.98</v>
      </c>
    </row>
    <row r="210" spans="1:8" s="4" customFormat="1" ht="15.75" x14ac:dyDescent="0.25">
      <c r="A210" s="38"/>
      <c r="B210" s="51">
        <v>633</v>
      </c>
      <c r="C210" s="83" t="s">
        <v>97</v>
      </c>
      <c r="D210" s="218">
        <v>2700</v>
      </c>
      <c r="E210" s="272"/>
      <c r="F210" s="218">
        <v>2700</v>
      </c>
      <c r="G210" s="302"/>
      <c r="H210" s="218">
        <v>2700</v>
      </c>
    </row>
    <row r="211" spans="1:8" s="12" customFormat="1" ht="26.25" x14ac:dyDescent="0.25">
      <c r="A211" s="38"/>
      <c r="B211" s="49">
        <v>637004</v>
      </c>
      <c r="C211" s="83" t="s">
        <v>259</v>
      </c>
      <c r="D211" s="228">
        <v>2000</v>
      </c>
      <c r="E211" s="276"/>
      <c r="F211" s="228">
        <v>2000</v>
      </c>
      <c r="G211" s="312"/>
      <c r="H211" s="228">
        <v>2000</v>
      </c>
    </row>
    <row r="212" spans="1:8" s="12" customFormat="1" ht="26.25" x14ac:dyDescent="0.25">
      <c r="A212" s="38"/>
      <c r="B212" s="49">
        <v>637014</v>
      </c>
      <c r="C212" s="83" t="s">
        <v>98</v>
      </c>
      <c r="D212" s="228">
        <v>37000</v>
      </c>
      <c r="E212" s="275"/>
      <c r="F212" s="228">
        <v>37000</v>
      </c>
      <c r="G212" s="312"/>
      <c r="H212" s="228">
        <v>37000</v>
      </c>
    </row>
    <row r="213" spans="1:8" ht="15.75" x14ac:dyDescent="0.25">
      <c r="A213" s="38"/>
      <c r="B213" s="172">
        <v>640</v>
      </c>
      <c r="C213" s="74" t="s">
        <v>192</v>
      </c>
      <c r="D213" s="218">
        <v>0</v>
      </c>
      <c r="E213" s="272"/>
      <c r="F213" s="218">
        <v>0</v>
      </c>
      <c r="G213" s="303"/>
      <c r="H213" s="218">
        <v>0</v>
      </c>
    </row>
    <row r="214" spans="1:8" ht="15.75" x14ac:dyDescent="0.25">
      <c r="A214" s="38"/>
      <c r="B214" s="48">
        <v>640</v>
      </c>
      <c r="C214" s="79" t="s">
        <v>60</v>
      </c>
      <c r="D214" s="232">
        <v>2000</v>
      </c>
      <c r="E214" s="272"/>
      <c r="F214" s="232">
        <v>2000</v>
      </c>
      <c r="G214" s="303"/>
      <c r="H214" s="232">
        <v>2000</v>
      </c>
    </row>
    <row r="215" spans="1:8" s="4" customFormat="1" ht="15.75" x14ac:dyDescent="0.25">
      <c r="A215" s="206" t="s">
        <v>180</v>
      </c>
      <c r="B215" s="204">
        <v>637</v>
      </c>
      <c r="C215" s="207" t="s">
        <v>209</v>
      </c>
      <c r="D215" s="241">
        <v>0</v>
      </c>
      <c r="E215" s="272"/>
      <c r="F215" s="241">
        <v>0</v>
      </c>
      <c r="G215" s="302"/>
      <c r="H215" s="241">
        <v>0</v>
      </c>
    </row>
    <row r="216" spans="1:8" s="205" customFormat="1" ht="15.75" x14ac:dyDescent="0.25">
      <c r="A216" s="192" t="s">
        <v>99</v>
      </c>
      <c r="B216" s="193"/>
      <c r="C216" s="194"/>
      <c r="D216" s="223">
        <f>SUM(D6+D72+D81+D95+D99+D101+D109+D114+D122+D128+D134+D140+D147+D153+D157+D166+D172+D180+D186+D177+D195+D206)</f>
        <v>767403.22999999986</v>
      </c>
      <c r="E216" s="289">
        <v>221511.01</v>
      </c>
      <c r="F216" s="223">
        <f>SUM(F6+F72+F81+F95+F99+F101+F109+F114+F122+F128+F134+F140+F147+F153+F157+F166+F172+F180+F186+F177+F195+F206)</f>
        <v>988914.23999999987</v>
      </c>
      <c r="G216" s="311">
        <v>10939.6</v>
      </c>
      <c r="H216" s="223">
        <f>SUM(H6+H72+H81+H95+H99+H101+H109+H114+H122+H128+H134+H140+H147+H153+H157+H166+H172+H180+H186+H177+H195+H206)</f>
        <v>999853.83999999985</v>
      </c>
    </row>
    <row r="217" spans="1:8" ht="15.75" x14ac:dyDescent="0.25">
      <c r="A217" s="89"/>
      <c r="B217" s="89"/>
      <c r="C217" s="123"/>
      <c r="D217" s="252"/>
      <c r="E217" s="272"/>
      <c r="F217" s="62"/>
      <c r="G217" s="269"/>
    </row>
    <row r="218" spans="1:8" ht="15.75" x14ac:dyDescent="0.25">
      <c r="A218" s="136" t="s">
        <v>100</v>
      </c>
      <c r="B218" s="137"/>
      <c r="C218" s="138"/>
      <c r="D218" s="254"/>
      <c r="E218" s="272"/>
      <c r="F218" s="62"/>
      <c r="G218" s="269"/>
    </row>
    <row r="219" spans="1:8" ht="15.75" x14ac:dyDescent="0.25">
      <c r="A219" s="139" t="s">
        <v>2</v>
      </c>
      <c r="B219" s="106"/>
      <c r="C219" s="140"/>
      <c r="D219" s="45">
        <f>D225+D220+D223+D224+D227+D226+D228+D229+D230+D231+D232+D221</f>
        <v>50290.41</v>
      </c>
      <c r="E219" s="272"/>
      <c r="F219" s="255">
        <f>F225+F220+F223+F224+F227+F226+F228+F229+F230+F231+F232+F221+F222</f>
        <v>104149.61000000002</v>
      </c>
      <c r="G219" s="269"/>
      <c r="H219" s="255">
        <f>H225+H220+H223+H224+H227+H226+H228+H229+H230+H231+H232+H221+H222</f>
        <v>104149.61000000002</v>
      </c>
    </row>
    <row r="220" spans="1:8" ht="15.75" x14ac:dyDescent="0.25">
      <c r="A220" s="81"/>
      <c r="B220" s="49">
        <v>711</v>
      </c>
      <c r="C220" s="83" t="s">
        <v>263</v>
      </c>
      <c r="D220" s="218"/>
      <c r="E220" s="272">
        <v>5000</v>
      </c>
      <c r="F220" s="62">
        <v>5000</v>
      </c>
      <c r="G220" s="269"/>
      <c r="H220" s="62">
        <v>5000</v>
      </c>
    </row>
    <row r="221" spans="1:8" ht="24.75" customHeight="1" x14ac:dyDescent="0.25">
      <c r="A221" s="81"/>
      <c r="B221" s="49">
        <v>712001</v>
      </c>
      <c r="C221" s="83" t="s">
        <v>298</v>
      </c>
      <c r="D221" s="218">
        <v>1700</v>
      </c>
      <c r="E221" s="272"/>
      <c r="F221" s="62">
        <v>1700</v>
      </c>
      <c r="G221" s="269"/>
      <c r="H221" s="62">
        <v>1700</v>
      </c>
    </row>
    <row r="222" spans="1:8" ht="24.75" customHeight="1" x14ac:dyDescent="0.25">
      <c r="A222" s="81"/>
      <c r="B222" s="49">
        <v>713004</v>
      </c>
      <c r="C222" s="83" t="s">
        <v>306</v>
      </c>
      <c r="D222" s="218">
        <v>0</v>
      </c>
      <c r="E222" s="272">
        <v>4500</v>
      </c>
      <c r="F222" s="62">
        <v>4500</v>
      </c>
      <c r="G222" s="269"/>
      <c r="H222" s="62">
        <v>4500</v>
      </c>
    </row>
    <row r="223" spans="1:8" ht="24.75" customHeight="1" x14ac:dyDescent="0.25">
      <c r="A223" s="81"/>
      <c r="B223" s="49">
        <v>713004</v>
      </c>
      <c r="C223" s="83" t="s">
        <v>264</v>
      </c>
      <c r="D223" s="218">
        <v>0</v>
      </c>
      <c r="E223" s="272">
        <v>10000</v>
      </c>
      <c r="F223" s="62">
        <v>10000</v>
      </c>
      <c r="G223" s="269"/>
      <c r="H223" s="62">
        <v>10000</v>
      </c>
    </row>
    <row r="224" spans="1:8" ht="24.75" customHeight="1" x14ac:dyDescent="0.25">
      <c r="A224" s="84"/>
      <c r="B224" s="49">
        <v>713002</v>
      </c>
      <c r="C224" s="83" t="s">
        <v>101</v>
      </c>
      <c r="D224" s="218"/>
      <c r="E224" s="272"/>
      <c r="F224" s="62"/>
      <c r="G224" s="269"/>
      <c r="H224" s="62"/>
    </row>
    <row r="225" spans="1:8" ht="15.75" x14ac:dyDescent="0.25">
      <c r="A225" s="65"/>
      <c r="B225" s="50">
        <v>713004</v>
      </c>
      <c r="C225" s="64" t="s">
        <v>265</v>
      </c>
      <c r="D225" s="216">
        <v>0</v>
      </c>
      <c r="E225" s="272">
        <v>1000</v>
      </c>
      <c r="F225" s="62">
        <v>1000</v>
      </c>
      <c r="G225" s="269"/>
      <c r="H225" s="62">
        <v>1000</v>
      </c>
    </row>
    <row r="226" spans="1:8" ht="15.75" x14ac:dyDescent="0.25">
      <c r="A226" s="84"/>
      <c r="B226" s="51">
        <v>716</v>
      </c>
      <c r="C226" s="83" t="s">
        <v>102</v>
      </c>
      <c r="D226" s="218"/>
      <c r="E226" s="272"/>
      <c r="F226" s="62"/>
      <c r="G226" s="269"/>
      <c r="H226" s="62"/>
    </row>
    <row r="227" spans="1:8" ht="26.25" x14ac:dyDescent="0.25">
      <c r="A227" s="84"/>
      <c r="B227" s="51">
        <v>717</v>
      </c>
      <c r="C227" s="83" t="s">
        <v>266</v>
      </c>
      <c r="D227" s="218"/>
      <c r="E227" s="272"/>
      <c r="F227" s="62"/>
      <c r="G227" s="269"/>
      <c r="H227" s="62"/>
    </row>
    <row r="228" spans="1:8" ht="26.25" x14ac:dyDescent="0.25">
      <c r="A228" s="84"/>
      <c r="B228" s="51">
        <v>717</v>
      </c>
      <c r="C228" s="83" t="s">
        <v>267</v>
      </c>
      <c r="D228" s="218"/>
      <c r="E228" s="272"/>
      <c r="F228" s="62"/>
      <c r="G228" s="269"/>
      <c r="H228" s="62"/>
    </row>
    <row r="229" spans="1:8" ht="26.25" x14ac:dyDescent="0.25">
      <c r="A229" s="84"/>
      <c r="B229" s="51">
        <v>717</v>
      </c>
      <c r="C229" s="83" t="s">
        <v>268</v>
      </c>
      <c r="D229" s="228">
        <v>29133.72</v>
      </c>
      <c r="E229" s="272"/>
      <c r="F229" s="62">
        <v>29133.72</v>
      </c>
      <c r="G229" s="269"/>
      <c r="H229" s="62">
        <v>29133.72</v>
      </c>
    </row>
    <row r="230" spans="1:8" ht="15.75" x14ac:dyDescent="0.25">
      <c r="A230" s="84"/>
      <c r="B230" s="51">
        <v>717</v>
      </c>
      <c r="C230" s="83" t="s">
        <v>277</v>
      </c>
      <c r="D230" s="228">
        <v>1456.69</v>
      </c>
      <c r="E230" s="272">
        <v>32545.599999999999</v>
      </c>
      <c r="F230" s="62">
        <v>34002.29</v>
      </c>
      <c r="G230" s="269"/>
      <c r="H230" s="62">
        <v>34002.29</v>
      </c>
    </row>
    <row r="231" spans="1:8" ht="26.25" x14ac:dyDescent="0.25">
      <c r="A231" s="84"/>
      <c r="B231" s="49">
        <v>717002</v>
      </c>
      <c r="C231" s="83" t="s">
        <v>281</v>
      </c>
      <c r="D231" s="228">
        <v>15000</v>
      </c>
      <c r="E231" s="272"/>
      <c r="F231" s="62">
        <v>15000</v>
      </c>
      <c r="G231" s="269"/>
      <c r="H231" s="62">
        <v>15000</v>
      </c>
    </row>
    <row r="232" spans="1:8" ht="15.75" x14ac:dyDescent="0.25">
      <c r="A232" s="84"/>
      <c r="B232" s="49">
        <v>713004</v>
      </c>
      <c r="C232" s="83" t="s">
        <v>282</v>
      </c>
      <c r="D232" s="228">
        <v>3000</v>
      </c>
      <c r="E232" s="272">
        <v>813.6</v>
      </c>
      <c r="F232" s="62">
        <v>3813.6</v>
      </c>
      <c r="G232" s="269"/>
      <c r="H232" s="62">
        <v>3813.6</v>
      </c>
    </row>
    <row r="233" spans="1:8" ht="15.75" x14ac:dyDescent="0.25">
      <c r="A233" s="141" t="s">
        <v>73</v>
      </c>
      <c r="B233" s="106"/>
      <c r="C233" s="140"/>
      <c r="D233" s="255">
        <f t="shared" ref="D233:F233" si="46">SUM(D235+D236)</f>
        <v>30000</v>
      </c>
      <c r="E233" s="272"/>
      <c r="F233" s="255">
        <f t="shared" si="46"/>
        <v>0</v>
      </c>
      <c r="G233" s="269"/>
      <c r="H233" s="255">
        <f t="shared" ref="H233" si="47">SUM(H235+H236)</f>
        <v>0</v>
      </c>
    </row>
    <row r="234" spans="1:8" s="4" customFormat="1" ht="15.75" x14ac:dyDescent="0.25">
      <c r="A234" s="63"/>
      <c r="B234" s="85">
        <v>717001</v>
      </c>
      <c r="C234" s="83" t="s">
        <v>216</v>
      </c>
      <c r="D234" s="91"/>
      <c r="E234" s="272"/>
      <c r="F234" s="62"/>
      <c r="G234" s="313"/>
      <c r="H234" s="62"/>
    </row>
    <row r="235" spans="1:8" s="210" customFormat="1" ht="15.75" x14ac:dyDescent="0.25">
      <c r="A235" s="84"/>
      <c r="B235" s="49">
        <v>717002</v>
      </c>
      <c r="C235" s="83" t="s">
        <v>278</v>
      </c>
      <c r="D235" s="228">
        <v>30000</v>
      </c>
      <c r="E235" s="273">
        <v>-30000</v>
      </c>
      <c r="F235" s="62">
        <v>0</v>
      </c>
      <c r="G235" s="313"/>
      <c r="H235" s="62">
        <v>0</v>
      </c>
    </row>
    <row r="236" spans="1:8" s="4" customFormat="1" ht="15.75" x14ac:dyDescent="0.25">
      <c r="A236" s="84"/>
      <c r="B236" s="49">
        <v>716</v>
      </c>
      <c r="C236" s="83" t="s">
        <v>187</v>
      </c>
      <c r="D236" s="218"/>
      <c r="E236" s="272"/>
      <c r="F236" s="62"/>
      <c r="G236" s="313"/>
      <c r="H236" s="62"/>
    </row>
    <row r="237" spans="1:8" s="4" customFormat="1" ht="15.75" x14ac:dyDescent="0.25">
      <c r="A237" s="141" t="s">
        <v>75</v>
      </c>
      <c r="B237" s="106"/>
      <c r="C237" s="140"/>
      <c r="D237" s="256">
        <f t="shared" ref="D237:F237" si="48">D238+D239+D240+D241+D242+D243+D244+D245+D246</f>
        <v>369350.40000000002</v>
      </c>
      <c r="E237" s="272"/>
      <c r="F237" s="256">
        <f t="shared" si="48"/>
        <v>371282.88</v>
      </c>
      <c r="G237" s="313"/>
      <c r="H237" s="256">
        <f t="shared" ref="H237" si="49">H238+H239+H240+H241+H242+H243+H244+H245+H246</f>
        <v>371282.88</v>
      </c>
    </row>
    <row r="238" spans="1:8" s="4" customFormat="1" ht="26.25" x14ac:dyDescent="0.25">
      <c r="A238" s="244"/>
      <c r="B238" s="245">
        <v>713</v>
      </c>
      <c r="C238" s="201" t="s">
        <v>280</v>
      </c>
      <c r="D238" s="214">
        <v>15000</v>
      </c>
      <c r="E238" s="272"/>
      <c r="F238" s="62">
        <v>15000</v>
      </c>
      <c r="G238" s="313"/>
      <c r="H238" s="62">
        <v>15000</v>
      </c>
    </row>
    <row r="239" spans="1:8" s="246" customFormat="1" ht="15.75" x14ac:dyDescent="0.25">
      <c r="A239" s="79"/>
      <c r="B239" s="92">
        <v>716</v>
      </c>
      <c r="C239" s="101" t="s">
        <v>164</v>
      </c>
      <c r="D239" s="219"/>
      <c r="E239" s="278"/>
      <c r="F239" s="202"/>
      <c r="G239" s="314"/>
      <c r="H239" s="202"/>
    </row>
    <row r="240" spans="1:8" ht="15.75" x14ac:dyDescent="0.25">
      <c r="A240" s="79"/>
      <c r="B240" s="92">
        <v>717</v>
      </c>
      <c r="C240" s="101" t="s">
        <v>269</v>
      </c>
      <c r="D240" s="218">
        <v>0</v>
      </c>
      <c r="E240" s="272"/>
      <c r="F240" s="62"/>
      <c r="G240" s="269"/>
      <c r="H240" s="62"/>
    </row>
    <row r="241" spans="1:8" ht="15.75" x14ac:dyDescent="0.25">
      <c r="A241" s="79"/>
      <c r="B241" s="92">
        <v>717</v>
      </c>
      <c r="C241" s="101" t="s">
        <v>270</v>
      </c>
      <c r="D241" s="228">
        <v>298647.84000000003</v>
      </c>
      <c r="E241" s="272"/>
      <c r="F241" s="62">
        <v>298647.84000000003</v>
      </c>
      <c r="G241" s="269"/>
      <c r="H241" s="62">
        <v>298647.84000000003</v>
      </c>
    </row>
    <row r="242" spans="1:8" ht="15.75" x14ac:dyDescent="0.25">
      <c r="A242" s="79"/>
      <c r="B242" s="92">
        <v>717</v>
      </c>
      <c r="C242" s="101" t="s">
        <v>271</v>
      </c>
      <c r="D242" s="228">
        <v>35135.040000000001</v>
      </c>
      <c r="E242" s="272"/>
      <c r="F242" s="62">
        <v>35135.040000000001</v>
      </c>
      <c r="G242" s="269"/>
      <c r="H242" s="62">
        <v>35135.040000000001</v>
      </c>
    </row>
    <row r="243" spans="1:8" ht="16.5" customHeight="1" x14ac:dyDescent="0.25">
      <c r="A243" s="79"/>
      <c r="B243" s="68">
        <v>717001</v>
      </c>
      <c r="C243" s="101" t="s">
        <v>272</v>
      </c>
      <c r="D243" s="228">
        <v>17567.52</v>
      </c>
      <c r="E243" s="272">
        <v>932.48</v>
      </c>
      <c r="F243" s="62">
        <v>18500</v>
      </c>
      <c r="G243" s="269"/>
      <c r="H243" s="62">
        <v>18500</v>
      </c>
    </row>
    <row r="244" spans="1:8" ht="15.75" x14ac:dyDescent="0.25">
      <c r="A244" s="79"/>
      <c r="B244" s="68">
        <v>717</v>
      </c>
      <c r="C244" s="101" t="s">
        <v>273</v>
      </c>
      <c r="D244" s="218">
        <v>0</v>
      </c>
      <c r="E244" s="272"/>
      <c r="F244" s="62"/>
      <c r="G244" s="269"/>
      <c r="H244" s="62"/>
    </row>
    <row r="245" spans="1:8" ht="15.75" x14ac:dyDescent="0.25">
      <c r="A245" s="79"/>
      <c r="B245" s="68">
        <v>718004</v>
      </c>
      <c r="C245" s="101" t="s">
        <v>205</v>
      </c>
      <c r="D245" s="219"/>
      <c r="E245" s="272"/>
      <c r="F245" s="62"/>
      <c r="G245" s="269"/>
      <c r="H245" s="62"/>
    </row>
    <row r="246" spans="1:8" ht="15.75" x14ac:dyDescent="0.25">
      <c r="A246" s="84"/>
      <c r="B246" s="159">
        <v>717</v>
      </c>
      <c r="C246" s="163" t="s">
        <v>185</v>
      </c>
      <c r="D246" s="218">
        <v>3000</v>
      </c>
      <c r="E246" s="272">
        <v>1000</v>
      </c>
      <c r="F246" s="62">
        <v>4000</v>
      </c>
      <c r="G246" s="269"/>
      <c r="H246" s="62">
        <v>4000</v>
      </c>
    </row>
    <row r="247" spans="1:8" ht="15.75" x14ac:dyDescent="0.25">
      <c r="A247" s="141" t="s">
        <v>103</v>
      </c>
      <c r="B247" s="106"/>
      <c r="C247" s="140"/>
      <c r="D247" s="256">
        <f t="shared" ref="D247:H247" si="50">SUM(D248)</f>
        <v>0</v>
      </c>
      <c r="E247" s="272"/>
      <c r="F247" s="256">
        <f t="shared" si="50"/>
        <v>0</v>
      </c>
      <c r="G247" s="269"/>
      <c r="H247" s="256">
        <f t="shared" si="50"/>
        <v>0</v>
      </c>
    </row>
    <row r="248" spans="1:8" s="4" customFormat="1" ht="26.25" customHeight="1" x14ac:dyDescent="0.25">
      <c r="A248" s="93"/>
      <c r="B248" s="49">
        <v>717001</v>
      </c>
      <c r="C248" s="173" t="s">
        <v>193</v>
      </c>
      <c r="D248" s="218">
        <v>0</v>
      </c>
      <c r="E248" s="272"/>
      <c r="F248" s="218">
        <v>0</v>
      </c>
      <c r="G248" s="313"/>
      <c r="H248" s="218">
        <v>0</v>
      </c>
    </row>
    <row r="249" spans="1:8" s="4" customFormat="1" ht="24.75" customHeight="1" x14ac:dyDescent="0.25">
      <c r="A249" s="65"/>
      <c r="B249" s="51">
        <v>716</v>
      </c>
      <c r="C249" s="83" t="s">
        <v>102</v>
      </c>
      <c r="D249" s="216"/>
      <c r="E249" s="272"/>
      <c r="F249" s="216"/>
      <c r="G249" s="313"/>
      <c r="H249" s="216"/>
    </row>
    <row r="250" spans="1:8" ht="27.75" customHeight="1" x14ac:dyDescent="0.25">
      <c r="A250" s="141" t="s">
        <v>82</v>
      </c>
      <c r="B250" s="106"/>
      <c r="C250" s="140"/>
      <c r="D250" s="256">
        <f t="shared" ref="D250" si="51">SUM(D251:D252)</f>
        <v>0</v>
      </c>
      <c r="E250" s="272"/>
      <c r="F250" s="256">
        <f t="shared" ref="F250:H250" si="52">SUM(F251:F252)</f>
        <v>0</v>
      </c>
      <c r="G250" s="269"/>
      <c r="H250" s="256">
        <f t="shared" si="52"/>
        <v>0</v>
      </c>
    </row>
    <row r="251" spans="1:8" ht="18" customHeight="1" x14ac:dyDescent="0.25">
      <c r="A251" s="63"/>
      <c r="B251" s="49">
        <v>717</v>
      </c>
      <c r="C251" s="83" t="s">
        <v>210</v>
      </c>
      <c r="D251" s="218"/>
      <c r="E251" s="272"/>
      <c r="F251" s="218"/>
      <c r="G251" s="269"/>
      <c r="H251" s="218"/>
    </row>
    <row r="252" spans="1:8" ht="15" customHeight="1" x14ac:dyDescent="0.25">
      <c r="A252" s="63"/>
      <c r="B252" s="51">
        <v>716</v>
      </c>
      <c r="C252" s="83" t="s">
        <v>102</v>
      </c>
      <c r="D252" s="218"/>
      <c r="E252" s="272"/>
      <c r="F252" s="218"/>
      <c r="G252" s="269"/>
      <c r="H252" s="218"/>
    </row>
    <row r="253" spans="1:8" ht="15.75" x14ac:dyDescent="0.25">
      <c r="A253" s="141" t="s">
        <v>104</v>
      </c>
      <c r="B253" s="106"/>
      <c r="C253" s="198"/>
      <c r="D253" s="256">
        <f t="shared" ref="D253" si="53">SUM(D254:D255)</f>
        <v>0</v>
      </c>
      <c r="E253" s="272"/>
      <c r="F253" s="256">
        <f t="shared" ref="F253:H253" si="54">SUM(F254:F255)</f>
        <v>0</v>
      </c>
      <c r="G253" s="269"/>
      <c r="H253" s="256">
        <f t="shared" si="54"/>
        <v>0</v>
      </c>
    </row>
    <row r="254" spans="1:8" ht="15.75" x14ac:dyDescent="0.25">
      <c r="A254" s="63"/>
      <c r="B254" s="49">
        <v>713004</v>
      </c>
      <c r="C254" s="83" t="s">
        <v>105</v>
      </c>
      <c r="D254" s="218"/>
      <c r="E254" s="272"/>
      <c r="F254" s="218"/>
      <c r="G254" s="269"/>
      <c r="H254" s="218"/>
    </row>
    <row r="255" spans="1:8" ht="15.75" x14ac:dyDescent="0.25">
      <c r="A255" s="63"/>
      <c r="B255" s="51">
        <v>716</v>
      </c>
      <c r="C255" s="83" t="s">
        <v>102</v>
      </c>
      <c r="D255" s="218"/>
      <c r="E255" s="272"/>
      <c r="F255" s="218"/>
      <c r="G255" s="269"/>
      <c r="H255" s="218"/>
    </row>
    <row r="256" spans="1:8" ht="15.75" x14ac:dyDescent="0.25">
      <c r="A256" s="337" t="s">
        <v>211</v>
      </c>
      <c r="B256" s="338"/>
      <c r="C256" s="339"/>
      <c r="D256" s="254">
        <f>D257+D258+D259</f>
        <v>15000</v>
      </c>
      <c r="E256" s="272"/>
      <c r="F256" s="254">
        <f>F257+F258+F259</f>
        <v>0</v>
      </c>
      <c r="G256" s="269"/>
      <c r="H256" s="254">
        <f>H257+H258+H259</f>
        <v>0</v>
      </c>
    </row>
    <row r="257" spans="1:8" ht="15" customHeight="1" x14ac:dyDescent="0.25">
      <c r="A257" s="74"/>
      <c r="B257" s="80">
        <v>717002</v>
      </c>
      <c r="C257" s="83" t="s">
        <v>279</v>
      </c>
      <c r="D257" s="218">
        <v>13000</v>
      </c>
      <c r="E257" s="272">
        <v>-13000</v>
      </c>
      <c r="F257" s="62">
        <v>0</v>
      </c>
      <c r="G257" s="269"/>
      <c r="H257" s="62">
        <v>0</v>
      </c>
    </row>
    <row r="258" spans="1:8" ht="15.75" x14ac:dyDescent="0.25">
      <c r="A258" s="74"/>
      <c r="B258" s="80">
        <v>716</v>
      </c>
      <c r="C258" s="83" t="s">
        <v>243</v>
      </c>
      <c r="D258" s="218"/>
      <c r="E258" s="272"/>
      <c r="F258" s="62"/>
      <c r="G258" s="269"/>
      <c r="H258" s="62"/>
    </row>
    <row r="259" spans="1:8" ht="15.75" x14ac:dyDescent="0.25">
      <c r="A259" s="84"/>
      <c r="B259" s="170">
        <v>717002</v>
      </c>
      <c r="C259" s="163" t="s">
        <v>217</v>
      </c>
      <c r="D259" s="216">
        <v>2000</v>
      </c>
      <c r="E259" s="272">
        <v>-2000</v>
      </c>
      <c r="F259" s="62">
        <v>0</v>
      </c>
      <c r="G259" s="269"/>
      <c r="H259" s="62">
        <v>0</v>
      </c>
    </row>
    <row r="260" spans="1:8" ht="15.75" x14ac:dyDescent="0.25">
      <c r="A260" s="337" t="s">
        <v>86</v>
      </c>
      <c r="B260" s="338"/>
      <c r="C260" s="339"/>
      <c r="D260" s="254"/>
      <c r="E260" s="272"/>
      <c r="F260" s="62"/>
      <c r="G260" s="269"/>
      <c r="H260" s="62"/>
    </row>
    <row r="261" spans="1:8" ht="15" customHeight="1" x14ac:dyDescent="0.25">
      <c r="A261" s="84"/>
      <c r="B261" s="170">
        <v>722003</v>
      </c>
      <c r="C261" s="163" t="s">
        <v>189</v>
      </c>
      <c r="D261" s="232"/>
      <c r="E261" s="272"/>
      <c r="F261" s="62"/>
      <c r="G261" s="269"/>
      <c r="H261" s="62"/>
    </row>
    <row r="262" spans="1:8" s="205" customFormat="1" ht="15.75" x14ac:dyDescent="0.25">
      <c r="A262" s="195" t="s">
        <v>106</v>
      </c>
      <c r="B262" s="196"/>
      <c r="C262" s="197"/>
      <c r="D262" s="254">
        <f>D263+D264</f>
        <v>20000</v>
      </c>
      <c r="E262" s="278"/>
      <c r="F262" s="254">
        <f>F263+F264</f>
        <v>20000</v>
      </c>
      <c r="G262" s="314"/>
      <c r="H262" s="254">
        <f>H263+H264</f>
        <v>20000</v>
      </c>
    </row>
    <row r="263" spans="1:8" ht="15.75" x14ac:dyDescent="0.25">
      <c r="A263" s="242"/>
      <c r="B263" s="243">
        <v>717002</v>
      </c>
      <c r="C263" s="247" t="s">
        <v>283</v>
      </c>
      <c r="D263" s="228">
        <v>20000</v>
      </c>
      <c r="E263" s="272"/>
      <c r="F263" s="62">
        <v>20000</v>
      </c>
      <c r="G263" s="269"/>
      <c r="H263" s="62">
        <v>20000</v>
      </c>
    </row>
    <row r="264" spans="1:8" ht="15.75" x14ac:dyDescent="0.25">
      <c r="A264" s="84"/>
      <c r="B264" s="49" t="s">
        <v>107</v>
      </c>
      <c r="C264" s="83" t="s">
        <v>108</v>
      </c>
      <c r="D264" s="216"/>
      <c r="E264" s="272"/>
      <c r="F264" s="62"/>
      <c r="G264" s="269"/>
      <c r="H264" s="62"/>
    </row>
    <row r="265" spans="1:8" ht="15.75" x14ac:dyDescent="0.25">
      <c r="A265" s="208" t="s">
        <v>94</v>
      </c>
      <c r="B265" s="196"/>
      <c r="C265" s="197"/>
      <c r="D265" s="254"/>
      <c r="E265" s="272"/>
      <c r="F265" s="62"/>
      <c r="G265" s="269"/>
      <c r="H265" s="62"/>
    </row>
    <row r="266" spans="1:8" ht="15.75" x14ac:dyDescent="0.25">
      <c r="A266" s="84"/>
      <c r="B266" s="49" t="s">
        <v>107</v>
      </c>
      <c r="C266" s="83" t="s">
        <v>108</v>
      </c>
      <c r="D266" s="218"/>
      <c r="E266" s="272"/>
      <c r="F266" s="62"/>
      <c r="G266" s="269"/>
      <c r="H266" s="62"/>
    </row>
    <row r="267" spans="1:8" ht="15.75" x14ac:dyDescent="0.25">
      <c r="A267" s="141" t="s">
        <v>165</v>
      </c>
      <c r="B267" s="106"/>
      <c r="C267" s="140"/>
      <c r="D267" s="254"/>
      <c r="E267" s="272"/>
      <c r="F267" s="62"/>
      <c r="G267" s="269"/>
      <c r="H267" s="62"/>
    </row>
    <row r="268" spans="1:8" s="4" customFormat="1" ht="15.75" x14ac:dyDescent="0.25">
      <c r="A268" s="65"/>
      <c r="B268" s="68">
        <v>717</v>
      </c>
      <c r="C268" s="101" t="s">
        <v>199</v>
      </c>
      <c r="D268" s="216"/>
      <c r="E268" s="272"/>
      <c r="F268" s="62"/>
      <c r="G268" s="313"/>
      <c r="H268" s="62"/>
    </row>
    <row r="269" spans="1:8" ht="15.75" x14ac:dyDescent="0.25">
      <c r="A269" s="65"/>
      <c r="B269" s="68">
        <v>717</v>
      </c>
      <c r="C269" s="101" t="s">
        <v>199</v>
      </c>
      <c r="D269" s="216"/>
      <c r="E269" s="272"/>
      <c r="F269" s="62"/>
      <c r="G269" s="269"/>
      <c r="H269" s="62"/>
    </row>
    <row r="270" spans="1:8" ht="15.75" x14ac:dyDescent="0.25">
      <c r="A270" s="141" t="s">
        <v>109</v>
      </c>
      <c r="B270" s="169"/>
      <c r="C270" s="140"/>
      <c r="D270" s="254">
        <f>D271+D272+D277+D278</f>
        <v>336979.31999999995</v>
      </c>
      <c r="E270" s="272"/>
      <c r="F270" s="254">
        <f>F271+F272+F277+F278</f>
        <v>337479.31999999995</v>
      </c>
      <c r="G270" s="269"/>
      <c r="H270" s="254">
        <f>H271+H272+H277+H278</f>
        <v>337479.31999999995</v>
      </c>
    </row>
    <row r="271" spans="1:8" ht="21" customHeight="1" x14ac:dyDescent="0.25">
      <c r="A271" s="79"/>
      <c r="B271" s="82">
        <v>717</v>
      </c>
      <c r="C271" s="83" t="s">
        <v>274</v>
      </c>
      <c r="D271" s="228">
        <v>179097.9</v>
      </c>
      <c r="E271" s="272"/>
      <c r="F271" s="62">
        <v>179097.9</v>
      </c>
      <c r="G271" s="269"/>
      <c r="H271" s="62">
        <v>179097.9</v>
      </c>
    </row>
    <row r="272" spans="1:8" ht="20.25" customHeight="1" x14ac:dyDescent="0.25">
      <c r="A272" s="79"/>
      <c r="B272" s="82">
        <v>717</v>
      </c>
      <c r="C272" s="83" t="s">
        <v>275</v>
      </c>
      <c r="D272" s="228">
        <v>8954.9</v>
      </c>
      <c r="E272" s="272"/>
      <c r="F272" s="62">
        <v>8954.9</v>
      </c>
      <c r="G272" s="269"/>
      <c r="H272" s="62">
        <v>8954.9</v>
      </c>
    </row>
    <row r="273" spans="1:8" ht="15.75" x14ac:dyDescent="0.25">
      <c r="A273" s="79"/>
      <c r="B273" s="82">
        <v>717</v>
      </c>
      <c r="C273" s="83" t="s">
        <v>194</v>
      </c>
      <c r="D273" s="219"/>
      <c r="E273" s="272"/>
      <c r="F273" s="62"/>
      <c r="G273" s="269"/>
      <c r="H273" s="62"/>
    </row>
    <row r="274" spans="1:8" ht="15.75" x14ac:dyDescent="0.25">
      <c r="A274" s="79"/>
      <c r="B274" s="82">
        <v>716</v>
      </c>
      <c r="C274" s="83" t="s">
        <v>244</v>
      </c>
      <c r="D274" s="218"/>
      <c r="E274" s="272"/>
      <c r="F274" s="62"/>
      <c r="G274" s="269"/>
      <c r="H274" s="62"/>
    </row>
    <row r="275" spans="1:8" ht="15.75" x14ac:dyDescent="0.25">
      <c r="A275" s="63"/>
      <c r="B275" s="85">
        <v>717001</v>
      </c>
      <c r="C275" s="83" t="s">
        <v>168</v>
      </c>
      <c r="D275" s="218"/>
      <c r="E275" s="272"/>
      <c r="F275" s="62"/>
      <c r="G275" s="269"/>
      <c r="H275" s="62"/>
    </row>
    <row r="276" spans="1:8" ht="15.75" x14ac:dyDescent="0.25">
      <c r="A276" s="63"/>
      <c r="B276" s="82">
        <v>717</v>
      </c>
      <c r="C276" s="83" t="s">
        <v>169</v>
      </c>
      <c r="D276" s="218"/>
      <c r="E276" s="272"/>
      <c r="F276" s="62"/>
      <c r="G276" s="269"/>
      <c r="H276" s="62"/>
    </row>
    <row r="277" spans="1:8" ht="15.75" x14ac:dyDescent="0.25">
      <c r="A277" s="63"/>
      <c r="B277" s="82">
        <v>717</v>
      </c>
      <c r="C277" s="83" t="s">
        <v>285</v>
      </c>
      <c r="D277" s="218">
        <v>141426.51999999999</v>
      </c>
      <c r="E277" s="272"/>
      <c r="F277" s="62">
        <v>141426.51999999999</v>
      </c>
      <c r="G277" s="269"/>
      <c r="H277" s="62">
        <v>141426.51999999999</v>
      </c>
    </row>
    <row r="278" spans="1:8" ht="26.25" x14ac:dyDescent="0.25">
      <c r="A278" s="63"/>
      <c r="B278" s="161">
        <v>717</v>
      </c>
      <c r="C278" s="83" t="s">
        <v>284</v>
      </c>
      <c r="D278" s="218">
        <v>7500</v>
      </c>
      <c r="E278" s="272">
        <v>500</v>
      </c>
      <c r="F278" s="62">
        <v>8000</v>
      </c>
      <c r="G278" s="269"/>
      <c r="H278" s="62">
        <v>8000</v>
      </c>
    </row>
    <row r="279" spans="1:8" ht="15.75" x14ac:dyDescent="0.25">
      <c r="A279" s="63"/>
      <c r="B279" s="161">
        <v>717</v>
      </c>
      <c r="C279" s="83" t="s">
        <v>186</v>
      </c>
      <c r="D279" s="218"/>
      <c r="E279" s="272"/>
      <c r="F279" s="62"/>
      <c r="G279" s="269"/>
      <c r="H279" s="62"/>
    </row>
    <row r="280" spans="1:8" ht="26.25" x14ac:dyDescent="0.25">
      <c r="A280" s="63"/>
      <c r="B280" s="161">
        <v>718</v>
      </c>
      <c r="C280" s="83" t="s">
        <v>200</v>
      </c>
      <c r="D280" s="218"/>
      <c r="E280" s="272"/>
      <c r="F280" s="62"/>
      <c r="G280" s="269"/>
      <c r="H280" s="62"/>
    </row>
    <row r="281" spans="1:8" ht="15.75" x14ac:dyDescent="0.25">
      <c r="A281" s="84"/>
      <c r="B281" s="161">
        <v>718</v>
      </c>
      <c r="C281" s="83" t="s">
        <v>245</v>
      </c>
      <c r="D281" s="219"/>
      <c r="E281" s="272"/>
      <c r="F281" s="62"/>
      <c r="G281" s="269"/>
      <c r="H281" s="62"/>
    </row>
    <row r="282" spans="1:8" ht="15.75" x14ac:dyDescent="0.25">
      <c r="A282" s="84"/>
      <c r="B282" s="161">
        <v>717003</v>
      </c>
      <c r="C282" s="101" t="s">
        <v>246</v>
      </c>
      <c r="D282" s="219"/>
      <c r="E282" s="272"/>
      <c r="F282" s="62"/>
      <c r="G282" s="269"/>
      <c r="H282" s="62"/>
    </row>
    <row r="283" spans="1:8" ht="15.75" x14ac:dyDescent="0.25">
      <c r="A283" s="84"/>
      <c r="B283" s="161">
        <v>717</v>
      </c>
      <c r="C283" s="101" t="s">
        <v>247</v>
      </c>
      <c r="D283" s="219"/>
      <c r="E283" s="272"/>
      <c r="F283" s="62"/>
      <c r="G283" s="269"/>
      <c r="H283" s="62"/>
    </row>
    <row r="284" spans="1:8" ht="15.75" x14ac:dyDescent="0.25">
      <c r="A284" s="84"/>
      <c r="B284" s="162">
        <v>717</v>
      </c>
      <c r="C284" s="101" t="s">
        <v>212</v>
      </c>
      <c r="D284" s="219"/>
      <c r="E284" s="272"/>
      <c r="F284" s="62"/>
      <c r="G284" s="269"/>
      <c r="H284" s="62"/>
    </row>
    <row r="285" spans="1:8" ht="15.75" x14ac:dyDescent="0.25">
      <c r="A285" s="136" t="s">
        <v>110</v>
      </c>
      <c r="B285" s="137"/>
      <c r="C285" s="138"/>
      <c r="D285" s="257">
        <f>D219+D233+D237+D247+D250+D256+D262+D265+D267+D270</f>
        <v>821620.13</v>
      </c>
      <c r="E285" s="273">
        <v>11291.68</v>
      </c>
      <c r="F285" s="257">
        <f>F219+F233+F237+F247+F250+F256+F262+F265+F267+F270</f>
        <v>832911.80999999994</v>
      </c>
      <c r="G285" s="269"/>
      <c r="H285" s="257">
        <f>H219+H233+H237+H247+H250+H256+H262+H265+H267+H270</f>
        <v>832911.80999999994</v>
      </c>
    </row>
    <row r="286" spans="1:8" ht="15.75" x14ac:dyDescent="0.25">
      <c r="A286" s="166"/>
      <c r="B286" s="167"/>
      <c r="C286" s="168"/>
      <c r="D286" s="252"/>
      <c r="E286" s="272"/>
      <c r="F286" s="62"/>
      <c r="G286" s="269"/>
    </row>
    <row r="287" spans="1:8" ht="15.75" x14ac:dyDescent="0.25">
      <c r="A287" s="94" t="s">
        <v>111</v>
      </c>
      <c r="B287" s="95"/>
      <c r="C287" s="124"/>
      <c r="D287" s="224"/>
      <c r="E287" s="272"/>
      <c r="F287" s="62"/>
      <c r="G287" s="269"/>
      <c r="H287" s="62"/>
    </row>
    <row r="288" spans="1:8" ht="15.75" x14ac:dyDescent="0.25">
      <c r="A288" s="238"/>
      <c r="B288" s="240">
        <v>819002</v>
      </c>
      <c r="C288" s="239" t="s">
        <v>276</v>
      </c>
      <c r="D288" s="228">
        <v>0</v>
      </c>
      <c r="E288" s="271">
        <v>35142</v>
      </c>
      <c r="F288" s="158">
        <v>35142</v>
      </c>
      <c r="G288" s="269"/>
      <c r="H288" s="158">
        <v>35142</v>
      </c>
    </row>
    <row r="289" spans="1:8" s="205" customFormat="1" ht="19.5" customHeight="1" x14ac:dyDescent="0.25">
      <c r="A289" s="84" t="s">
        <v>112</v>
      </c>
      <c r="B289" s="51"/>
      <c r="C289" s="83"/>
      <c r="D289" s="218"/>
      <c r="E289" s="278"/>
      <c r="F289" s="202"/>
      <c r="G289" s="314"/>
      <c r="H289" s="202"/>
    </row>
    <row r="290" spans="1:8" ht="26.25" x14ac:dyDescent="0.25">
      <c r="A290" s="38"/>
      <c r="B290" s="49" t="s">
        <v>113</v>
      </c>
      <c r="C290" s="83" t="s">
        <v>114</v>
      </c>
      <c r="D290" s="218">
        <v>14402.3</v>
      </c>
      <c r="E290" s="271"/>
      <c r="F290" s="218">
        <v>14402.3</v>
      </c>
      <c r="G290" s="269"/>
      <c r="H290" s="218">
        <v>14402.3</v>
      </c>
    </row>
    <row r="291" spans="1:8" ht="26.25" x14ac:dyDescent="0.25">
      <c r="A291" s="38"/>
      <c r="B291" s="49" t="s">
        <v>115</v>
      </c>
      <c r="C291" s="83" t="s">
        <v>116</v>
      </c>
      <c r="D291" s="218">
        <v>26517.63</v>
      </c>
      <c r="E291" s="271"/>
      <c r="F291" s="218">
        <v>26517.63</v>
      </c>
      <c r="G291" s="269"/>
      <c r="H291" s="218">
        <v>26517.63</v>
      </c>
    </row>
    <row r="292" spans="1:8" ht="26.25" x14ac:dyDescent="0.25">
      <c r="A292" s="84"/>
      <c r="B292" s="51" t="s">
        <v>117</v>
      </c>
      <c r="C292" s="83" t="s">
        <v>118</v>
      </c>
      <c r="D292" s="91">
        <v>34956.199999999997</v>
      </c>
      <c r="E292" s="271"/>
      <c r="F292" s="91">
        <v>34956.199999999997</v>
      </c>
      <c r="G292" s="269"/>
      <c r="H292" s="91">
        <v>34956.199999999997</v>
      </c>
    </row>
    <row r="293" spans="1:8" ht="26.25" x14ac:dyDescent="0.25">
      <c r="A293" s="65"/>
      <c r="B293" s="50" t="s">
        <v>119</v>
      </c>
      <c r="C293" s="83" t="s">
        <v>120</v>
      </c>
      <c r="D293" s="218">
        <v>91854.1</v>
      </c>
      <c r="E293" s="271"/>
      <c r="F293" s="218">
        <v>91854.1</v>
      </c>
      <c r="G293" s="269"/>
      <c r="H293" s="218">
        <v>91854.1</v>
      </c>
    </row>
    <row r="294" spans="1:8" ht="26.25" x14ac:dyDescent="0.25">
      <c r="A294" s="65"/>
      <c r="B294" s="52" t="s">
        <v>121</v>
      </c>
      <c r="C294" s="83" t="s">
        <v>122</v>
      </c>
      <c r="D294" s="218">
        <v>58002.3</v>
      </c>
      <c r="E294" s="271"/>
      <c r="F294" s="218">
        <v>58002.3</v>
      </c>
      <c r="G294" s="269"/>
      <c r="H294" s="218">
        <v>58002.3</v>
      </c>
    </row>
    <row r="295" spans="1:8" ht="26.25" x14ac:dyDescent="0.25">
      <c r="A295" s="65"/>
      <c r="B295" s="68">
        <v>821005</v>
      </c>
      <c r="C295" s="125" t="s">
        <v>166</v>
      </c>
      <c r="D295" s="218">
        <v>41635</v>
      </c>
      <c r="E295" s="271"/>
      <c r="F295" s="218">
        <v>41635</v>
      </c>
      <c r="G295" s="269"/>
      <c r="H295" s="218">
        <v>41635</v>
      </c>
    </row>
    <row r="296" spans="1:8" ht="26.25" x14ac:dyDescent="0.25">
      <c r="A296" s="65"/>
      <c r="B296" s="50">
        <v>824</v>
      </c>
      <c r="C296" s="83" t="s">
        <v>123</v>
      </c>
      <c r="D296" s="218">
        <v>0</v>
      </c>
      <c r="E296" s="271"/>
      <c r="F296" s="218">
        <v>0</v>
      </c>
      <c r="G296" s="269"/>
      <c r="H296" s="218">
        <v>0</v>
      </c>
    </row>
    <row r="297" spans="1:8" ht="15.75" x14ac:dyDescent="0.25">
      <c r="A297" s="144" t="s">
        <v>111</v>
      </c>
      <c r="B297" s="145"/>
      <c r="C297" s="146"/>
      <c r="D297" s="147">
        <f>SUM(D288:D296)</f>
        <v>267367.53000000003</v>
      </c>
      <c r="E297" s="286">
        <v>35142</v>
      </c>
      <c r="F297" s="147">
        <f>SUM(F288:F296)</f>
        <v>302509.53000000003</v>
      </c>
      <c r="G297" s="269"/>
      <c r="H297" s="147">
        <f>SUM(H288:H296)</f>
        <v>302509.53000000003</v>
      </c>
    </row>
    <row r="298" spans="1:8" ht="15.75" x14ac:dyDescent="0.25">
      <c r="A298" s="5"/>
      <c r="B298" s="5"/>
      <c r="C298" s="126"/>
      <c r="D298" s="252"/>
      <c r="E298" s="279"/>
      <c r="F298" s="283"/>
    </row>
    <row r="299" spans="1:8" ht="15.75" customHeight="1" x14ac:dyDescent="0.25">
      <c r="A299" s="5"/>
      <c r="B299" s="5"/>
      <c r="C299" s="116"/>
      <c r="D299" s="252"/>
      <c r="E299" s="280"/>
      <c r="F299" s="284"/>
    </row>
    <row r="300" spans="1:8" ht="14.25" customHeight="1" x14ac:dyDescent="0.25">
      <c r="A300" s="325" t="s">
        <v>124</v>
      </c>
      <c r="B300" s="326"/>
      <c r="C300" s="327"/>
      <c r="D300" s="258">
        <v>1898874.37</v>
      </c>
      <c r="E300" s="271"/>
      <c r="F300" s="46">
        <v>2121917.65</v>
      </c>
      <c r="H300" s="46">
        <v>2147162.42</v>
      </c>
    </row>
    <row r="301" spans="1:8" ht="15.75" x14ac:dyDescent="0.25">
      <c r="A301" s="180" t="s">
        <v>158</v>
      </c>
      <c r="B301" s="180"/>
      <c r="C301" s="152"/>
      <c r="D301" s="259">
        <v>683441.02</v>
      </c>
      <c r="E301" s="271"/>
      <c r="F301" s="259">
        <v>693441.02</v>
      </c>
      <c r="H301" s="259">
        <v>693441.02</v>
      </c>
    </row>
    <row r="302" spans="1:8" ht="16.5" customHeight="1" x14ac:dyDescent="0.25">
      <c r="A302" s="181" t="s">
        <v>155</v>
      </c>
      <c r="B302" s="181"/>
      <c r="C302" s="153"/>
      <c r="D302" s="260">
        <v>138860.10999999999</v>
      </c>
      <c r="E302" s="271"/>
      <c r="F302" s="260">
        <v>162836.68</v>
      </c>
      <c r="H302" s="260">
        <v>162836.68</v>
      </c>
    </row>
    <row r="303" spans="1:8" ht="15.75" x14ac:dyDescent="0.25">
      <c r="A303" s="165" t="s">
        <v>159</v>
      </c>
      <c r="B303" s="165"/>
      <c r="C303" s="148"/>
      <c r="D303" s="218">
        <v>2721175.5</v>
      </c>
      <c r="E303" s="271"/>
      <c r="F303" s="218">
        <f>F300+F301+F302</f>
        <v>2978195.35</v>
      </c>
      <c r="H303" s="218">
        <f>H300+H301+H302</f>
        <v>3003440.12</v>
      </c>
    </row>
    <row r="304" spans="1:8" ht="16.5" customHeight="1" x14ac:dyDescent="0.25">
      <c r="A304" s="148" t="s">
        <v>178</v>
      </c>
      <c r="B304" s="165"/>
      <c r="C304" s="63"/>
      <c r="D304" s="218">
        <v>23250</v>
      </c>
      <c r="E304" s="271"/>
      <c r="F304" s="218">
        <v>23250</v>
      </c>
      <c r="H304" s="218">
        <v>23250</v>
      </c>
    </row>
    <row r="305" spans="1:8" ht="15.75" customHeight="1" x14ac:dyDescent="0.25">
      <c r="A305" s="340" t="s">
        <v>172</v>
      </c>
      <c r="B305" s="341"/>
      <c r="C305" s="342"/>
      <c r="D305" s="261">
        <f t="shared" ref="D305" si="55">SUM(D303:D304)</f>
        <v>2744425.5</v>
      </c>
      <c r="E305" s="271"/>
      <c r="F305" s="261">
        <f t="shared" ref="F305:H305" si="56">SUM(F303:F304)</f>
        <v>3001445.35</v>
      </c>
      <c r="H305" s="261">
        <f t="shared" si="56"/>
        <v>3026690.12</v>
      </c>
    </row>
    <row r="306" spans="1:8" ht="15.75" x14ac:dyDescent="0.25">
      <c r="A306" s="182"/>
      <c r="B306" s="183"/>
      <c r="C306" s="149"/>
      <c r="D306" s="252"/>
      <c r="E306" s="270"/>
      <c r="F306" s="158"/>
      <c r="H306" s="158"/>
    </row>
    <row r="307" spans="1:8" ht="15.75" x14ac:dyDescent="0.25">
      <c r="A307" s="325" t="s">
        <v>0</v>
      </c>
      <c r="B307" s="326"/>
      <c r="C307" s="327"/>
      <c r="D307" s="262">
        <f>D216</f>
        <v>767403.22999999986</v>
      </c>
      <c r="E307" s="270"/>
      <c r="F307" s="262">
        <f>F216</f>
        <v>988914.23999999987</v>
      </c>
      <c r="H307" s="262">
        <f>H216</f>
        <v>999853.83999999985</v>
      </c>
    </row>
    <row r="308" spans="1:8" ht="15.75" x14ac:dyDescent="0.25">
      <c r="A308" s="184" t="s">
        <v>173</v>
      </c>
      <c r="B308" s="185"/>
      <c r="C308" s="154"/>
      <c r="D308" s="263">
        <f t="shared" ref="D308" si="57">D285</f>
        <v>821620.13</v>
      </c>
      <c r="E308" s="270"/>
      <c r="F308" s="263">
        <f t="shared" ref="F308:H308" si="58">F285</f>
        <v>832911.80999999994</v>
      </c>
      <c r="H308" s="263">
        <f t="shared" si="58"/>
        <v>832911.80999999994</v>
      </c>
    </row>
    <row r="309" spans="1:8" ht="15.75" x14ac:dyDescent="0.25">
      <c r="A309" s="186" t="s">
        <v>174</v>
      </c>
      <c r="B309" s="187"/>
      <c r="C309" s="155"/>
      <c r="D309" s="264">
        <f t="shared" ref="D309" si="59">D297</f>
        <v>267367.53000000003</v>
      </c>
      <c r="E309" s="270"/>
      <c r="F309" s="264">
        <f t="shared" ref="F309:H309" si="60">F297</f>
        <v>302509.53000000003</v>
      </c>
      <c r="H309" s="264">
        <f t="shared" si="60"/>
        <v>302509.53000000003</v>
      </c>
    </row>
    <row r="310" spans="1:8" ht="15.75" x14ac:dyDescent="0.25">
      <c r="A310" s="188" t="s">
        <v>175</v>
      </c>
      <c r="B310" s="189"/>
      <c r="C310" s="150"/>
      <c r="D310" s="265">
        <v>775775</v>
      </c>
      <c r="E310" s="270"/>
      <c r="F310" s="265">
        <v>800000</v>
      </c>
      <c r="H310" s="265">
        <v>820000</v>
      </c>
    </row>
    <row r="311" spans="1:8" ht="15.75" x14ac:dyDescent="0.25">
      <c r="A311" s="328" t="s">
        <v>176</v>
      </c>
      <c r="B311" s="329"/>
      <c r="C311" s="330"/>
      <c r="D311" s="266">
        <f t="shared" ref="D311" si="61">SUM(D307:D310)</f>
        <v>2632165.8899999997</v>
      </c>
      <c r="E311" s="270"/>
      <c r="F311" s="266">
        <f t="shared" ref="F311:H311" si="62">SUM(F307:F310)</f>
        <v>2924335.58</v>
      </c>
      <c r="H311" s="266">
        <f t="shared" si="62"/>
        <v>2955275.1799999997</v>
      </c>
    </row>
    <row r="312" spans="1:8" ht="15.75" x14ac:dyDescent="0.25">
      <c r="A312" s="190" t="s">
        <v>177</v>
      </c>
      <c r="B312" s="191"/>
      <c r="C312" s="156"/>
      <c r="D312" s="267">
        <f t="shared" ref="D312" si="63">D305-D311</f>
        <v>112259.61000000034</v>
      </c>
      <c r="E312" s="270"/>
      <c r="F312" s="267">
        <f t="shared" ref="F312:H312" si="64">F305-F311</f>
        <v>77109.770000000019</v>
      </c>
      <c r="H312" s="267">
        <f t="shared" si="64"/>
        <v>71414.94000000041</v>
      </c>
    </row>
    <row r="313" spans="1:8" x14ac:dyDescent="0.25">
      <c r="A313" s="11"/>
      <c r="B313" s="15"/>
      <c r="C313" s="127"/>
      <c r="D313" s="252"/>
    </row>
    <row r="314" spans="1:8" x14ac:dyDescent="0.25">
      <c r="A314" s="11"/>
      <c r="B314" s="15"/>
      <c r="C314" s="127"/>
      <c r="D314" s="252"/>
    </row>
    <row r="315" spans="1:8" x14ac:dyDescent="0.25">
      <c r="A315" s="14"/>
      <c r="B315" s="13"/>
      <c r="C315" s="127"/>
      <c r="D315" s="252"/>
    </row>
    <row r="316" spans="1:8" x14ac:dyDescent="0.25">
      <c r="A316" s="14"/>
      <c r="B316" s="13"/>
      <c r="C316" s="127"/>
      <c r="D316" s="252"/>
    </row>
    <row r="317" spans="1:8" x14ac:dyDescent="0.25">
      <c r="A317" s="14"/>
      <c r="B317" s="13"/>
      <c r="C317" s="127"/>
      <c r="D317" s="252"/>
    </row>
    <row r="318" spans="1:8" x14ac:dyDescent="0.25">
      <c r="A318" s="14"/>
      <c r="B318" s="13"/>
      <c r="C318" s="127"/>
      <c r="D318" s="252"/>
    </row>
    <row r="319" spans="1:8" x14ac:dyDescent="0.25">
      <c r="A319" s="11"/>
      <c r="B319" s="15"/>
      <c r="C319" s="128"/>
      <c r="D319" s="252"/>
    </row>
    <row r="320" spans="1:8" x14ac:dyDescent="0.25">
      <c r="A320" s="3"/>
      <c r="B320" s="15"/>
      <c r="C320" s="128"/>
      <c r="D320" s="252"/>
    </row>
    <row r="321" spans="1:4" x14ac:dyDescent="0.25">
      <c r="A321" s="6"/>
      <c r="B321" s="6"/>
      <c r="C321" s="116"/>
      <c r="D321" s="252"/>
    </row>
    <row r="322" spans="1:4" x14ac:dyDescent="0.25">
      <c r="C322" s="178"/>
      <c r="D322" s="252"/>
    </row>
    <row r="323" spans="1:4" x14ac:dyDescent="0.25">
      <c r="C323" s="178"/>
      <c r="D323" s="252"/>
    </row>
    <row r="324" spans="1:4" x14ac:dyDescent="0.25">
      <c r="C324" s="178"/>
      <c r="D324" s="252"/>
    </row>
    <row r="325" spans="1:4" x14ac:dyDescent="0.25">
      <c r="C325" s="178"/>
      <c r="D325" s="252"/>
    </row>
    <row r="326" spans="1:4" x14ac:dyDescent="0.25">
      <c r="C326" s="178"/>
      <c r="D326" s="252"/>
    </row>
    <row r="327" spans="1:4" x14ac:dyDescent="0.25">
      <c r="C327" s="178"/>
      <c r="D327" s="252"/>
    </row>
    <row r="328" spans="1:4" x14ac:dyDescent="0.25">
      <c r="C328" s="178"/>
      <c r="D328" s="252"/>
    </row>
    <row r="329" spans="1:4" x14ac:dyDescent="0.25">
      <c r="C329" s="178"/>
      <c r="D329" s="4"/>
    </row>
    <row r="330" spans="1:4" x14ac:dyDescent="0.25">
      <c r="C330" s="178"/>
      <c r="D330" s="4"/>
    </row>
    <row r="331" spans="1:4" x14ac:dyDescent="0.25">
      <c r="C331" s="178"/>
      <c r="D331" s="4"/>
    </row>
    <row r="332" spans="1:4" x14ac:dyDescent="0.25">
      <c r="C332" s="178"/>
      <c r="D332" s="4"/>
    </row>
    <row r="333" spans="1:4" x14ac:dyDescent="0.25">
      <c r="C333" s="178"/>
      <c r="D333" s="4"/>
    </row>
    <row r="334" spans="1:4" x14ac:dyDescent="0.25">
      <c r="C334" s="178"/>
      <c r="D334" s="4"/>
    </row>
    <row r="335" spans="1:4" x14ac:dyDescent="0.25">
      <c r="C335" s="178"/>
      <c r="D335" s="4"/>
    </row>
    <row r="336" spans="1:4" x14ac:dyDescent="0.25">
      <c r="C336" s="178"/>
      <c r="D336" s="4"/>
    </row>
    <row r="337" spans="1:4" x14ac:dyDescent="0.25">
      <c r="C337" s="178"/>
      <c r="D337" s="4"/>
    </row>
    <row r="338" spans="1:4" x14ac:dyDescent="0.25">
      <c r="C338" s="178"/>
      <c r="D338" s="4"/>
    </row>
    <row r="339" spans="1:4" x14ac:dyDescent="0.25">
      <c r="C339" s="178"/>
      <c r="D339" s="4"/>
    </row>
    <row r="340" spans="1:4" x14ac:dyDescent="0.25">
      <c r="C340" s="178"/>
      <c r="D340" s="4"/>
    </row>
    <row r="341" spans="1:4" x14ac:dyDescent="0.25">
      <c r="C341" s="178"/>
      <c r="D341" s="4"/>
    </row>
    <row r="342" spans="1:4" x14ac:dyDescent="0.25">
      <c r="C342" s="178"/>
      <c r="D342" s="4"/>
    </row>
    <row r="343" spans="1:4" x14ac:dyDescent="0.25">
      <c r="C343" s="178"/>
      <c r="D343" s="4"/>
    </row>
    <row r="344" spans="1:4" x14ac:dyDescent="0.25">
      <c r="C344" s="178"/>
      <c r="D344" s="4"/>
    </row>
    <row r="345" spans="1:4" x14ac:dyDescent="0.25">
      <c r="C345" s="178"/>
      <c r="D345" s="4"/>
    </row>
    <row r="346" spans="1:4" x14ac:dyDescent="0.25">
      <c r="C346" s="178"/>
      <c r="D346" s="4"/>
    </row>
    <row r="347" spans="1:4" x14ac:dyDescent="0.25">
      <c r="A347" s="16"/>
      <c r="B347" s="8"/>
      <c r="C347" s="129"/>
      <c r="D347" s="4"/>
    </row>
    <row r="348" spans="1:4" x14ac:dyDescent="0.25">
      <c r="A348" s="16"/>
      <c r="B348" s="8"/>
      <c r="C348" s="129"/>
      <c r="D348" s="4"/>
    </row>
    <row r="349" spans="1:4" x14ac:dyDescent="0.25">
      <c r="A349" s="16"/>
      <c r="B349" s="8"/>
      <c r="C349" s="129"/>
      <c r="D349" s="4"/>
    </row>
    <row r="350" spans="1:4" x14ac:dyDescent="0.25">
      <c r="A350" s="16"/>
      <c r="B350" s="8"/>
      <c r="C350" s="129"/>
      <c r="D350" s="4"/>
    </row>
    <row r="351" spans="1:4" x14ac:dyDescent="0.25">
      <c r="A351" s="17"/>
      <c r="B351" s="8"/>
      <c r="C351" s="129"/>
      <c r="D351" s="4"/>
    </row>
    <row r="352" spans="1:4" x14ac:dyDescent="0.25">
      <c r="A352" s="17"/>
      <c r="B352" s="18"/>
      <c r="C352" s="19"/>
      <c r="D352" s="4"/>
    </row>
    <row r="353" spans="1:4" x14ac:dyDescent="0.25">
      <c r="A353" s="16"/>
      <c r="B353" s="20"/>
      <c r="C353" s="129"/>
      <c r="D353" s="4"/>
    </row>
    <row r="354" spans="1:4" x14ac:dyDescent="0.25">
      <c r="A354" s="16"/>
      <c r="B354" s="8"/>
      <c r="C354" s="129"/>
      <c r="D354" s="4"/>
    </row>
    <row r="355" spans="1:4" x14ac:dyDescent="0.25">
      <c r="A355" s="6"/>
      <c r="B355" s="6"/>
      <c r="C355" s="116"/>
      <c r="D355" s="4"/>
    </row>
    <row r="356" spans="1:4" x14ac:dyDescent="0.25">
      <c r="A356" s="6"/>
      <c r="B356" s="6"/>
      <c r="C356" s="116"/>
      <c r="D356" s="4"/>
    </row>
    <row r="357" spans="1:4" x14ac:dyDescent="0.25">
      <c r="A357" s="6"/>
      <c r="B357" s="6"/>
      <c r="C357" s="116"/>
      <c r="D357" s="4"/>
    </row>
    <row r="358" spans="1:4" x14ac:dyDescent="0.25">
      <c r="A358" s="6"/>
      <c r="B358" s="6"/>
      <c r="C358" s="116"/>
      <c r="D358" s="4"/>
    </row>
    <row r="359" spans="1:4" x14ac:dyDescent="0.25">
      <c r="A359" s="6"/>
      <c r="B359" s="6"/>
      <c r="C359" s="116"/>
      <c r="D359" s="4"/>
    </row>
    <row r="360" spans="1:4" x14ac:dyDescent="0.25">
      <c r="B360" s="5"/>
      <c r="C360" s="126"/>
      <c r="D360" s="4"/>
    </row>
    <row r="361" spans="1:4" x14ac:dyDescent="0.25">
      <c r="B361" s="5"/>
      <c r="C361" s="126"/>
      <c r="D361" s="4"/>
    </row>
    <row r="362" spans="1:4" x14ac:dyDescent="0.25">
      <c r="B362" s="5"/>
      <c r="C362" s="126"/>
      <c r="D362" s="4"/>
    </row>
    <row r="363" spans="1:4" x14ac:dyDescent="0.25">
      <c r="A363" s="21"/>
      <c r="B363" s="8"/>
      <c r="C363" s="130"/>
      <c r="D363" s="4"/>
    </row>
    <row r="364" spans="1:4" x14ac:dyDescent="0.25">
      <c r="A364" s="21"/>
      <c r="B364" s="8"/>
      <c r="C364" s="131"/>
      <c r="D364" s="4"/>
    </row>
    <row r="365" spans="1:4" x14ac:dyDescent="0.25">
      <c r="A365" s="21"/>
      <c r="B365" s="8"/>
      <c r="C365" s="132"/>
      <c r="D365" s="4"/>
    </row>
    <row r="366" spans="1:4" x14ac:dyDescent="0.25">
      <c r="A366" s="21"/>
      <c r="B366" s="8"/>
      <c r="C366" s="132"/>
      <c r="D366" s="4"/>
    </row>
    <row r="367" spans="1:4" x14ac:dyDescent="0.25">
      <c r="A367" s="21"/>
      <c r="B367" s="8"/>
      <c r="C367" s="132"/>
      <c r="D367" s="4"/>
    </row>
    <row r="368" spans="1:4" x14ac:dyDescent="0.25">
      <c r="A368" s="21"/>
      <c r="B368" s="8"/>
      <c r="C368" s="132"/>
      <c r="D368" s="4"/>
    </row>
    <row r="369" spans="1:4" x14ac:dyDescent="0.25">
      <c r="D369" s="4"/>
    </row>
    <row r="370" spans="1:4" x14ac:dyDescent="0.25">
      <c r="D370" s="4"/>
    </row>
    <row r="371" spans="1:4" x14ac:dyDescent="0.25">
      <c r="D371" s="4"/>
    </row>
    <row r="372" spans="1:4" x14ac:dyDescent="0.25">
      <c r="D372" s="4"/>
    </row>
    <row r="373" spans="1:4" x14ac:dyDescent="0.25">
      <c r="D373" s="4"/>
    </row>
    <row r="374" spans="1:4" x14ac:dyDescent="0.25">
      <c r="D374" s="4"/>
    </row>
    <row r="375" spans="1:4" x14ac:dyDescent="0.25">
      <c r="D375" s="4"/>
    </row>
    <row r="376" spans="1:4" x14ac:dyDescent="0.25">
      <c r="D376" s="4"/>
    </row>
    <row r="377" spans="1:4" x14ac:dyDescent="0.25">
      <c r="A377" s="21"/>
      <c r="B377" s="8"/>
      <c r="C377" s="132"/>
      <c r="D377" s="4"/>
    </row>
    <row r="378" spans="1:4" x14ac:dyDescent="0.25">
      <c r="A378" s="21"/>
      <c r="B378" s="17"/>
      <c r="C378" s="133"/>
      <c r="D378" s="4"/>
    </row>
    <row r="379" spans="1:4" x14ac:dyDescent="0.25">
      <c r="A379" s="21"/>
      <c r="B379" s="17"/>
      <c r="C379" s="133"/>
      <c r="D379" s="4"/>
    </row>
    <row r="380" spans="1:4" ht="15.75" x14ac:dyDescent="0.25">
      <c r="A380" s="21"/>
      <c r="B380" s="16"/>
      <c r="C380" s="134"/>
    </row>
    <row r="381" spans="1:4" ht="15.75" x14ac:dyDescent="0.25">
      <c r="A381" s="21"/>
      <c r="B381" s="16"/>
      <c r="C381" s="135"/>
    </row>
    <row r="382" spans="1:4" ht="15.75" x14ac:dyDescent="0.25">
      <c r="B382" s="16"/>
      <c r="C382" s="135"/>
    </row>
    <row r="383" spans="1:4" ht="15.75" x14ac:dyDescent="0.25">
      <c r="B383" s="16"/>
      <c r="C383" s="135"/>
    </row>
    <row r="384" spans="1:4" x14ac:dyDescent="0.25">
      <c r="B384" s="16"/>
      <c r="C384" s="133"/>
    </row>
    <row r="385" spans="2:3" x14ac:dyDescent="0.25">
      <c r="B385" s="5"/>
      <c r="C385" s="126"/>
    </row>
    <row r="386" spans="2:3" x14ac:dyDescent="0.25">
      <c r="B386" s="5"/>
      <c r="C386" s="126"/>
    </row>
    <row r="387" spans="2:3" x14ac:dyDescent="0.25">
      <c r="B387" s="5"/>
      <c r="C387" s="126"/>
    </row>
    <row r="388" spans="2:3" x14ac:dyDescent="0.25">
      <c r="B388" s="5"/>
      <c r="C388" s="126"/>
    </row>
    <row r="389" spans="2:3" x14ac:dyDescent="0.25">
      <c r="B389" s="5"/>
      <c r="C389" s="126"/>
    </row>
  </sheetData>
  <mergeCells count="8">
    <mergeCell ref="A307:C307"/>
    <mergeCell ref="A311:C311"/>
    <mergeCell ref="A4:C4"/>
    <mergeCell ref="A5:C5"/>
    <mergeCell ref="A256:C256"/>
    <mergeCell ref="A300:C300"/>
    <mergeCell ref="A305:C305"/>
    <mergeCell ref="A260:C260"/>
  </mergeCells>
  <pageMargins left="0" right="0" top="0.74803149606299213" bottom="0.74803149606299213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K10" sqref="K10"/>
    </sheetView>
  </sheetViews>
  <sheetFormatPr defaultRowHeight="15" x14ac:dyDescent="0.25"/>
  <sheetData/>
  <pageMargins left="0" right="0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príjem</vt:lpstr>
      <vt:lpstr>výdaj</vt:lpstr>
      <vt:lpstr>sumár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Obec</cp:lastModifiedBy>
  <cp:lastPrinted>2019-10-16T14:14:31Z</cp:lastPrinted>
  <dcterms:created xsi:type="dcterms:W3CDTF">2015-10-23T09:24:18Z</dcterms:created>
  <dcterms:modified xsi:type="dcterms:W3CDTF">2019-10-23T08:45:17Z</dcterms:modified>
</cp:coreProperties>
</file>