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ROZPOČET\2018\"/>
    </mc:Choice>
  </mc:AlternateContent>
  <bookViews>
    <workbookView xWindow="0" yWindow="0" windowWidth="20490" windowHeight="6795" tabRatio="830" activeTab="1"/>
  </bookViews>
  <sheets>
    <sheet name="príjem" sheetId="2" r:id="rId1"/>
    <sheet name="výdaj" sheetId="1" r:id="rId2"/>
    <sheet name="sumár" sheetId="1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2" l="1"/>
  <c r="K33" i="2"/>
  <c r="G33" i="2"/>
  <c r="K27" i="2"/>
  <c r="K20" i="2"/>
  <c r="K17" i="2"/>
  <c r="K9" i="2"/>
  <c r="K6" i="2"/>
  <c r="L243" i="1"/>
  <c r="L213" i="1"/>
  <c r="K196" i="1"/>
  <c r="K29" i="1"/>
  <c r="K35" i="1"/>
  <c r="K49" i="1"/>
  <c r="K64" i="1"/>
  <c r="K105" i="1"/>
  <c r="K111" i="1"/>
  <c r="K116" i="1"/>
  <c r="K122" i="1"/>
  <c r="K135" i="1"/>
  <c r="K145" i="1"/>
  <c r="K157" i="1"/>
  <c r="K178" i="1"/>
  <c r="K189" i="1"/>
  <c r="L190" i="1"/>
  <c r="L189" i="1" s="1"/>
  <c r="L178" i="1"/>
  <c r="L173" i="1"/>
  <c r="L172" i="1" s="1"/>
  <c r="L168" i="1"/>
  <c r="L167" i="1" s="1"/>
  <c r="L165" i="1"/>
  <c r="L162" i="1" s="1"/>
  <c r="L163" i="1"/>
  <c r="L157" i="1"/>
  <c r="L152" i="1"/>
  <c r="L151" i="1" s="1"/>
  <c r="L145" i="1"/>
  <c r="L142" i="1"/>
  <c r="L141" i="1" s="1"/>
  <c r="L136" i="1"/>
  <c r="L135" i="1" s="1"/>
  <c r="L130" i="1"/>
  <c r="L128" i="1" s="1"/>
  <c r="L123" i="1"/>
  <c r="L122" i="1" s="1"/>
  <c r="L118" i="1"/>
  <c r="L116" i="1" s="1"/>
  <c r="L112" i="1"/>
  <c r="L111" i="1" s="1"/>
  <c r="L107" i="1"/>
  <c r="L105" i="1" s="1"/>
  <c r="L100" i="1"/>
  <c r="L94" i="1"/>
  <c r="L93" i="1" s="1"/>
  <c r="L91" i="1"/>
  <c r="L87" i="1"/>
  <c r="L81" i="1"/>
  <c r="L78" i="1" s="1"/>
  <c r="L69" i="1"/>
  <c r="L64" i="1"/>
  <c r="L49" i="1"/>
  <c r="L41" i="1"/>
  <c r="L35" i="1"/>
  <c r="L29" i="1"/>
  <c r="L24" i="1"/>
  <c r="L22" i="1"/>
  <c r="L12" i="1"/>
  <c r="L7" i="1"/>
  <c r="L21" i="1" l="1"/>
  <c r="L6" i="1" s="1"/>
  <c r="L196" i="1" s="1"/>
  <c r="G45" i="2"/>
  <c r="G9" i="2" l="1"/>
  <c r="G20" i="2"/>
  <c r="G27" i="2"/>
  <c r="L267" i="1" l="1"/>
  <c r="K267" i="1"/>
  <c r="K255" i="1"/>
  <c r="H243" i="1"/>
  <c r="K213" i="1"/>
  <c r="H168" i="1"/>
  <c r="K58" i="2"/>
  <c r="J58" i="2"/>
  <c r="J33" i="2"/>
  <c r="K25" i="2"/>
  <c r="J25" i="2"/>
  <c r="K243" i="1" l="1"/>
  <c r="L199" i="1"/>
  <c r="K199" i="1"/>
  <c r="L209" i="1"/>
  <c r="L255" i="1" s="1"/>
  <c r="K209" i="1"/>
  <c r="L222" i="1"/>
  <c r="K222" i="1"/>
  <c r="K65" i="2"/>
  <c r="J65" i="2"/>
  <c r="H213" i="1" l="1"/>
  <c r="I130" i="1" l="1"/>
  <c r="J49" i="1" l="1"/>
  <c r="I49" i="1"/>
  <c r="I35" i="1"/>
  <c r="J24" i="1"/>
  <c r="J29" i="1"/>
  <c r="I29" i="1"/>
  <c r="I24" i="1"/>
  <c r="J22" i="1" l="1"/>
  <c r="H49" i="1" l="1"/>
  <c r="H29" i="1"/>
  <c r="H24" i="1"/>
  <c r="G49" i="1" l="1"/>
  <c r="F49" i="1"/>
  <c r="E234" i="1" l="1"/>
  <c r="E189" i="1"/>
  <c r="E163" i="1"/>
  <c r="E165" i="1"/>
  <c r="E173" i="1"/>
  <c r="F231" i="1"/>
  <c r="E231" i="1"/>
  <c r="E228" i="1"/>
  <c r="G228" i="1"/>
  <c r="F228" i="1"/>
  <c r="D213" i="1"/>
  <c r="J145" i="1"/>
  <c r="I145" i="1"/>
  <c r="H145" i="1"/>
  <c r="F145" i="1"/>
  <c r="E145" i="1"/>
  <c r="D145" i="1"/>
  <c r="E78" i="1"/>
  <c r="E69" i="1"/>
  <c r="J69" i="1"/>
  <c r="E7" i="1"/>
  <c r="I58" i="2"/>
  <c r="H58" i="2"/>
  <c r="G58" i="2"/>
  <c r="D27" i="2"/>
  <c r="F9" i="2"/>
  <c r="E9" i="2"/>
  <c r="J243" i="1"/>
  <c r="I243" i="1"/>
  <c r="E243" i="1"/>
  <c r="J213" i="1"/>
  <c r="I213" i="1"/>
  <c r="J209" i="1"/>
  <c r="I209" i="1"/>
  <c r="H209" i="1"/>
  <c r="G209" i="1"/>
  <c r="F209" i="1"/>
  <c r="E209" i="1"/>
  <c r="J199" i="1"/>
  <c r="I199" i="1"/>
  <c r="H199" i="1"/>
  <c r="G199" i="1"/>
  <c r="F199" i="1"/>
  <c r="E199" i="1"/>
  <c r="J107" i="1"/>
  <c r="I107" i="1"/>
  <c r="J168" i="1"/>
  <c r="E162" i="1" l="1"/>
  <c r="I33" i="2" l="1"/>
  <c r="I267" i="1"/>
  <c r="I65" i="2" l="1"/>
  <c r="I70" i="2" s="1"/>
  <c r="I69" i="2"/>
  <c r="I27" i="2"/>
  <c r="I25" i="2"/>
  <c r="I20" i="2"/>
  <c r="I17" i="2"/>
  <c r="I9" i="2"/>
  <c r="I6" i="2"/>
  <c r="H65" i="2"/>
  <c r="H70" i="2" s="1"/>
  <c r="H69" i="2"/>
  <c r="H33" i="2"/>
  <c r="H27" i="2"/>
  <c r="H25" i="2"/>
  <c r="H20" i="2"/>
  <c r="H17" i="2"/>
  <c r="H9" i="2"/>
  <c r="H6" i="2"/>
  <c r="H45" i="2" l="1"/>
  <c r="H68" i="2" s="1"/>
  <c r="H71" i="2" s="1"/>
  <c r="I45" i="2"/>
  <c r="I68" i="2" s="1"/>
  <c r="I71" i="2" s="1"/>
  <c r="G273" i="1"/>
  <c r="G275" i="1" s="1"/>
  <c r="G267" i="1"/>
  <c r="G279" i="1" s="1"/>
  <c r="G243" i="1"/>
  <c r="G231" i="1"/>
  <c r="G222" i="1"/>
  <c r="G213" i="1"/>
  <c r="G190" i="1"/>
  <c r="G189" i="1" s="1"/>
  <c r="G178" i="1"/>
  <c r="G173" i="1"/>
  <c r="G172" i="1" s="1"/>
  <c r="G168" i="1"/>
  <c r="G167" i="1" s="1"/>
  <c r="G163" i="1"/>
  <c r="G162" i="1" s="1"/>
  <c r="G157" i="1"/>
  <c r="G152" i="1"/>
  <c r="G151" i="1" s="1"/>
  <c r="G145" i="1"/>
  <c r="G142" i="1"/>
  <c r="G141" i="1" s="1"/>
  <c r="G136" i="1"/>
  <c r="G135" i="1" s="1"/>
  <c r="G130" i="1"/>
  <c r="G128" i="1" s="1"/>
  <c r="G123" i="1"/>
  <c r="G122" i="1" s="1"/>
  <c r="G118" i="1"/>
  <c r="G116" i="1" s="1"/>
  <c r="G112" i="1"/>
  <c r="G111" i="1" s="1"/>
  <c r="G107" i="1"/>
  <c r="G105" i="1" s="1"/>
  <c r="G100" i="1"/>
  <c r="G94" i="1"/>
  <c r="G93" i="1" s="1"/>
  <c r="G91" i="1"/>
  <c r="G87" i="1"/>
  <c r="G81" i="1"/>
  <c r="G78" i="1" s="1"/>
  <c r="G72" i="1"/>
  <c r="G69" i="1" s="1"/>
  <c r="G64" i="1"/>
  <c r="G41" i="1"/>
  <c r="G35" i="1"/>
  <c r="G29" i="1"/>
  <c r="G24" i="1"/>
  <c r="G22" i="1"/>
  <c r="G12" i="1"/>
  <c r="G7" i="1"/>
  <c r="F65" i="2"/>
  <c r="F70" i="2" s="1"/>
  <c r="F58" i="2"/>
  <c r="F69" i="2" s="1"/>
  <c r="F33" i="2"/>
  <c r="F27" i="2"/>
  <c r="F25" i="2"/>
  <c r="F20" i="2"/>
  <c r="F17" i="2"/>
  <c r="F6" i="2"/>
  <c r="F243" i="1"/>
  <c r="F168" i="1"/>
  <c r="F94" i="1"/>
  <c r="F93" i="1" s="1"/>
  <c r="F273" i="1"/>
  <c r="F275" i="1" s="1"/>
  <c r="F267" i="1"/>
  <c r="F279" i="1" s="1"/>
  <c r="F222" i="1"/>
  <c r="F213" i="1"/>
  <c r="F190" i="1"/>
  <c r="F189" i="1" s="1"/>
  <c r="F178" i="1"/>
  <c r="F173" i="1"/>
  <c r="F172" i="1" s="1"/>
  <c r="F163" i="1"/>
  <c r="F162" i="1" s="1"/>
  <c r="F157" i="1"/>
  <c r="F152" i="1"/>
  <c r="F151" i="1" s="1"/>
  <c r="F142" i="1"/>
  <c r="F141" i="1" s="1"/>
  <c r="F136" i="1"/>
  <c r="F135" i="1" s="1"/>
  <c r="F130" i="1"/>
  <c r="F128" i="1" s="1"/>
  <c r="F123" i="1"/>
  <c r="F122" i="1" s="1"/>
  <c r="F118" i="1"/>
  <c r="F116" i="1" s="1"/>
  <c r="F112" i="1"/>
  <c r="F111" i="1" s="1"/>
  <c r="F107" i="1"/>
  <c r="F105" i="1" s="1"/>
  <c r="F100" i="1"/>
  <c r="F91" i="1"/>
  <c r="F87" i="1"/>
  <c r="F81" i="1"/>
  <c r="F78" i="1" s="1"/>
  <c r="F72" i="1"/>
  <c r="F69" i="1" s="1"/>
  <c r="F64" i="1"/>
  <c r="F41" i="1"/>
  <c r="F35" i="1"/>
  <c r="F29" i="1"/>
  <c r="F24" i="1"/>
  <c r="F22" i="1"/>
  <c r="F12" i="1"/>
  <c r="F7" i="1"/>
  <c r="E65" i="2"/>
  <c r="E70" i="2" s="1"/>
  <c r="E58" i="2"/>
  <c r="E69" i="2" s="1"/>
  <c r="D58" i="2"/>
  <c r="C58" i="2"/>
  <c r="E33" i="2"/>
  <c r="E27" i="2"/>
  <c r="E25" i="2"/>
  <c r="D25" i="2"/>
  <c r="E20" i="2"/>
  <c r="E17" i="2"/>
  <c r="E6" i="2"/>
  <c r="G21" i="1" l="1"/>
  <c r="F45" i="2"/>
  <c r="F68" i="2" s="1"/>
  <c r="F71" i="2" s="1"/>
  <c r="F255" i="1"/>
  <c r="F278" i="1" s="1"/>
  <c r="F21" i="1"/>
  <c r="F6" i="1" s="1"/>
  <c r="G6" i="1"/>
  <c r="G196" i="1" s="1"/>
  <c r="G277" i="1" s="1"/>
  <c r="G281" i="1" s="1"/>
  <c r="G282" i="1" s="1"/>
  <c r="G255" i="1"/>
  <c r="G278" i="1" s="1"/>
  <c r="F167" i="1"/>
  <c r="E45" i="2"/>
  <c r="E68" i="2" s="1"/>
  <c r="E71" i="2" s="1"/>
  <c r="F196" i="1" l="1"/>
  <c r="F277" i="1" s="1"/>
  <c r="F281" i="1" s="1"/>
  <c r="F282" i="1" s="1"/>
  <c r="D234" i="1" l="1"/>
  <c r="J228" i="1"/>
  <c r="I228" i="1"/>
  <c r="H228" i="1"/>
  <c r="D228" i="1"/>
  <c r="D165" i="1"/>
  <c r="H165" i="1"/>
  <c r="I165" i="1"/>
  <c r="J165" i="1"/>
  <c r="D33" i="2"/>
  <c r="E12" i="1"/>
  <c r="E22" i="1"/>
  <c r="E24" i="1"/>
  <c r="E29" i="1"/>
  <c r="E35" i="1"/>
  <c r="E41" i="1"/>
  <c r="E49" i="1"/>
  <c r="E64" i="1"/>
  <c r="E87" i="1"/>
  <c r="E91" i="1"/>
  <c r="E93" i="1"/>
  <c r="E100" i="1"/>
  <c r="E105" i="1"/>
  <c r="E112" i="1"/>
  <c r="E111" i="1" s="1"/>
  <c r="E116" i="1"/>
  <c r="E123" i="1"/>
  <c r="E122" i="1" s="1"/>
  <c r="E128" i="1"/>
  <c r="E136" i="1"/>
  <c r="E135" i="1" s="1"/>
  <c r="E142" i="1"/>
  <c r="E141" i="1" s="1"/>
  <c r="E151" i="1"/>
  <c r="E157" i="1"/>
  <c r="E167" i="1"/>
  <c r="E172" i="1"/>
  <c r="E178" i="1"/>
  <c r="E213" i="1"/>
  <c r="E222" i="1"/>
  <c r="E225" i="1"/>
  <c r="E236" i="1"/>
  <c r="E238" i="1"/>
  <c r="E240" i="1"/>
  <c r="D20" i="2"/>
  <c r="D17" i="2"/>
  <c r="D9" i="2"/>
  <c r="D6" i="2"/>
  <c r="E255" i="1" l="1"/>
  <c r="E21" i="1"/>
  <c r="E6" i="1" s="1"/>
  <c r="E196" i="1" s="1"/>
  <c r="D45" i="2"/>
  <c r="D68" i="2" s="1"/>
  <c r="H107" i="1" l="1"/>
  <c r="J273" i="1" l="1"/>
  <c r="J275" i="1" s="1"/>
  <c r="J267" i="1"/>
  <c r="J279" i="1" s="1"/>
  <c r="J225" i="1"/>
  <c r="J222" i="1"/>
  <c r="J255" i="1" s="1"/>
  <c r="J190" i="1"/>
  <c r="J189" i="1" s="1"/>
  <c r="J178" i="1"/>
  <c r="J173" i="1"/>
  <c r="J172" i="1" s="1"/>
  <c r="J167" i="1" s="1"/>
  <c r="J163" i="1"/>
  <c r="J157" i="1"/>
  <c r="J152" i="1"/>
  <c r="J151" i="1" s="1"/>
  <c r="J142" i="1"/>
  <c r="J141" i="1" s="1"/>
  <c r="J136" i="1"/>
  <c r="J135" i="1" s="1"/>
  <c r="J130" i="1"/>
  <c r="J128" i="1" s="1"/>
  <c r="J123" i="1"/>
  <c r="J122" i="1" s="1"/>
  <c r="J118" i="1"/>
  <c r="J116" i="1" s="1"/>
  <c r="J112" i="1"/>
  <c r="J111" i="1" s="1"/>
  <c r="J105" i="1"/>
  <c r="J100" i="1"/>
  <c r="J94" i="1"/>
  <c r="J93" i="1" s="1"/>
  <c r="J91" i="1"/>
  <c r="J87" i="1"/>
  <c r="J81" i="1"/>
  <c r="J78" i="1" s="1"/>
  <c r="J64" i="1"/>
  <c r="J47" i="1"/>
  <c r="J41" i="1"/>
  <c r="J35" i="1"/>
  <c r="J12" i="1"/>
  <c r="J7" i="1"/>
  <c r="J21" i="1" l="1"/>
  <c r="J6" i="1" s="1"/>
  <c r="J162" i="1"/>
  <c r="J278" i="1"/>
  <c r="J196" i="1" l="1"/>
  <c r="J277" i="1" s="1"/>
  <c r="J281" i="1" s="1"/>
  <c r="J282" i="1" s="1"/>
  <c r="H123" i="1" l="1"/>
  <c r="I123" i="1"/>
  <c r="H35" i="1" l="1"/>
  <c r="H100" i="1" l="1"/>
  <c r="I100" i="1"/>
  <c r="D87" i="1" l="1"/>
  <c r="H72" i="1"/>
  <c r="H69" i="1" s="1"/>
  <c r="I72" i="1"/>
  <c r="I69" i="1" s="1"/>
  <c r="H81" i="1"/>
  <c r="H78" i="1" s="1"/>
  <c r="I81" i="1"/>
  <c r="I78" i="1" s="1"/>
  <c r="G25" i="2" l="1"/>
  <c r="E273" i="1" l="1"/>
  <c r="E275" i="1" s="1"/>
  <c r="E267" i="1"/>
  <c r="E279" i="1" s="1"/>
  <c r="D65" i="2"/>
  <c r="D70" i="2" s="1"/>
  <c r="D69" i="2"/>
  <c r="D71" i="2" l="1"/>
  <c r="E277" i="1"/>
  <c r="E278" i="1"/>
  <c r="E281" i="1" l="1"/>
  <c r="E282" i="1" s="1"/>
  <c r="D190" i="1" l="1"/>
  <c r="D189" i="1" s="1"/>
  <c r="D178" i="1"/>
  <c r="D173" i="1"/>
  <c r="D172" i="1" s="1"/>
  <c r="D168" i="1" s="1"/>
  <c r="D167" i="1" s="1"/>
  <c r="D163" i="1"/>
  <c r="D162" i="1" s="1"/>
  <c r="D47" i="1"/>
  <c r="D273" i="1"/>
  <c r="D275" i="1" s="1"/>
  <c r="D267" i="1"/>
  <c r="D279" i="1" s="1"/>
  <c r="D243" i="1"/>
  <c r="D231" i="1"/>
  <c r="D225" i="1"/>
  <c r="D222" i="1"/>
  <c r="D209" i="1"/>
  <c r="D199" i="1"/>
  <c r="D157" i="1"/>
  <c r="D152" i="1"/>
  <c r="D151" i="1" s="1"/>
  <c r="D142" i="1"/>
  <c r="D141" i="1" s="1"/>
  <c r="D136" i="1"/>
  <c r="D135" i="1" s="1"/>
  <c r="D130" i="1"/>
  <c r="D128" i="1" s="1"/>
  <c r="D123" i="1"/>
  <c r="D122" i="1" s="1"/>
  <c r="D118" i="1"/>
  <c r="D116" i="1" s="1"/>
  <c r="D112" i="1"/>
  <c r="D111" i="1" s="1"/>
  <c r="D107" i="1"/>
  <c r="D105" i="1" s="1"/>
  <c r="D100" i="1"/>
  <c r="D94" i="1"/>
  <c r="D93" i="1" s="1"/>
  <c r="D91" i="1"/>
  <c r="D81" i="1"/>
  <c r="D78" i="1" s="1"/>
  <c r="D72" i="1"/>
  <c r="D69" i="1" s="1"/>
  <c r="D64" i="1"/>
  <c r="D49" i="1"/>
  <c r="D41" i="1"/>
  <c r="D35" i="1"/>
  <c r="D29" i="1"/>
  <c r="D24" i="1"/>
  <c r="D22" i="1"/>
  <c r="D12" i="1"/>
  <c r="D7" i="1"/>
  <c r="C69" i="2"/>
  <c r="C33" i="2"/>
  <c r="C27" i="2"/>
  <c r="C25" i="2"/>
  <c r="C20" i="2"/>
  <c r="C17" i="2"/>
  <c r="C9" i="2"/>
  <c r="C6" i="2"/>
  <c r="D255" i="1" l="1"/>
  <c r="D278" i="1" s="1"/>
  <c r="D21" i="1"/>
  <c r="D6" i="1" s="1"/>
  <c r="D196" i="1" s="1"/>
  <c r="C45" i="2"/>
  <c r="C68" i="2" s="1"/>
  <c r="D277" i="1" l="1"/>
  <c r="D281" i="1" s="1"/>
  <c r="D282" i="1" s="1"/>
  <c r="H222" i="1" l="1"/>
  <c r="H273" i="1" l="1"/>
  <c r="H275" i="1" s="1"/>
  <c r="I273" i="1"/>
  <c r="I275" i="1" s="1"/>
  <c r="G65" i="2"/>
  <c r="G70" i="2" s="1"/>
  <c r="G69" i="2"/>
  <c r="H267" i="1"/>
  <c r="H279" i="1" s="1"/>
  <c r="I279" i="1"/>
  <c r="H190" i="1"/>
  <c r="H189" i="1" s="1"/>
  <c r="I190" i="1"/>
  <c r="I189" i="1" s="1"/>
  <c r="H178" i="1"/>
  <c r="I178" i="1"/>
  <c r="H163" i="1"/>
  <c r="I163" i="1"/>
  <c r="H173" i="1"/>
  <c r="H172" i="1" s="1"/>
  <c r="H167" i="1" s="1"/>
  <c r="I173" i="1"/>
  <c r="I172" i="1" s="1"/>
  <c r="I168" i="1" s="1"/>
  <c r="I167" i="1" s="1"/>
  <c r="H157" i="1"/>
  <c r="I157" i="1"/>
  <c r="H152" i="1"/>
  <c r="H151" i="1" s="1"/>
  <c r="I152" i="1"/>
  <c r="I151" i="1" s="1"/>
  <c r="H142" i="1"/>
  <c r="H141" i="1" s="1"/>
  <c r="I142" i="1"/>
  <c r="I141" i="1" s="1"/>
  <c r="H136" i="1"/>
  <c r="H135" i="1" s="1"/>
  <c r="I136" i="1"/>
  <c r="I135" i="1" s="1"/>
  <c r="I128" i="1"/>
  <c r="H130" i="1"/>
  <c r="H128" i="1" s="1"/>
  <c r="H122" i="1"/>
  <c r="I122" i="1"/>
  <c r="H118" i="1"/>
  <c r="H116" i="1" s="1"/>
  <c r="I118" i="1"/>
  <c r="I116" i="1" s="1"/>
  <c r="H112" i="1"/>
  <c r="H111" i="1" s="1"/>
  <c r="I112" i="1"/>
  <c r="I111" i="1" s="1"/>
  <c r="H105" i="1"/>
  <c r="I105" i="1"/>
  <c r="H94" i="1"/>
  <c r="H93" i="1" s="1"/>
  <c r="I94" i="1"/>
  <c r="I93" i="1" s="1"/>
  <c r="H91" i="1"/>
  <c r="I91" i="1"/>
  <c r="H87" i="1"/>
  <c r="I87" i="1"/>
  <c r="H64" i="1"/>
  <c r="I64" i="1"/>
  <c r="H47" i="1"/>
  <c r="I47" i="1"/>
  <c r="H41" i="1"/>
  <c r="I41" i="1"/>
  <c r="H22" i="1"/>
  <c r="I22" i="1"/>
  <c r="H12" i="1"/>
  <c r="I12" i="1"/>
  <c r="H7" i="1"/>
  <c r="I7" i="1"/>
  <c r="I225" i="1"/>
  <c r="I222" i="1"/>
  <c r="I255" i="1" s="1"/>
  <c r="I21" i="1" l="1"/>
  <c r="I278" i="1"/>
  <c r="H255" i="1"/>
  <c r="H278" i="1" s="1"/>
  <c r="I162" i="1"/>
  <c r="I6" i="1"/>
  <c r="H162" i="1"/>
  <c r="H21" i="1"/>
  <c r="H6" i="1" s="1"/>
  <c r="I196" i="1" l="1"/>
  <c r="I277" i="1" s="1"/>
  <c r="I281" i="1" s="1"/>
  <c r="I282" i="1" s="1"/>
  <c r="H196" i="1"/>
  <c r="H277" i="1" s="1"/>
  <c r="H281" i="1" l="1"/>
  <c r="H282" i="1" s="1"/>
  <c r="G6" i="2" l="1"/>
  <c r="G17" i="2"/>
  <c r="G68" i="2" l="1"/>
  <c r="G71" i="2" s="1"/>
  <c r="C65" i="2"/>
  <c r="C70" i="2"/>
  <c r="C71" i="2"/>
</calcChain>
</file>

<file path=xl/sharedStrings.xml><?xml version="1.0" encoding="utf-8"?>
<sst xmlns="http://schemas.openxmlformats.org/spreadsheetml/2006/main" count="388" uniqueCount="279">
  <si>
    <t>Bežné výdavky</t>
  </si>
  <si>
    <t>v Eur</t>
  </si>
  <si>
    <t>01.1.1 Výdavky verejnej správy</t>
  </si>
  <si>
    <t>Mzdy, platy, sl.príjmy a ost.osobné vyrovnania</t>
  </si>
  <si>
    <t>Tarifný plat, osob. plat, základný plat</t>
  </si>
  <si>
    <t>Príplatky</t>
  </si>
  <si>
    <t>Odmeny</t>
  </si>
  <si>
    <t xml:space="preserve">Doplatok k platu </t>
  </si>
  <si>
    <t>Poistné a príspevok do poisťovní</t>
  </si>
  <si>
    <t>Poistné do Všeobecnej zdravotnej poisťovne</t>
  </si>
  <si>
    <t>Poistné do ostatných zdravotných poisťovní</t>
  </si>
  <si>
    <t>625 001</t>
  </si>
  <si>
    <t>Na nemocenské poistenie</t>
  </si>
  <si>
    <t>625 002</t>
  </si>
  <si>
    <t>Na starobné poistenie</t>
  </si>
  <si>
    <t>Na úrazové poistenie</t>
  </si>
  <si>
    <t>Na invalidné poistenie</t>
  </si>
  <si>
    <t>Na poistenie v nezamestnanosti</t>
  </si>
  <si>
    <t>Na poistenie do rezervného fondu solidarity</t>
  </si>
  <si>
    <t>Tovary a služby</t>
  </si>
  <si>
    <t>z toho</t>
  </si>
  <si>
    <t>Cestovné náhrady</t>
  </si>
  <si>
    <t>631 001</t>
  </si>
  <si>
    <t>Tuzemské</t>
  </si>
  <si>
    <t>Energie, voda a telef.náklady</t>
  </si>
  <si>
    <t>Energie</t>
  </si>
  <si>
    <t>Vodné, stočné</t>
  </si>
  <si>
    <t>Poštovné služby a telekomunikačné služby</t>
  </si>
  <si>
    <t xml:space="preserve">Materiál </t>
  </si>
  <si>
    <t>Všeobecný materiál</t>
  </si>
  <si>
    <t>Špeciálny materiál</t>
  </si>
  <si>
    <t>Knihy, časopisy, noviny, učebnice, uč. pomôcky.....</t>
  </si>
  <si>
    <t>Softvér a licencie</t>
  </si>
  <si>
    <t>Reprezentačné</t>
  </si>
  <si>
    <t>Dopravné</t>
  </si>
  <si>
    <t>634 001</t>
  </si>
  <si>
    <t>Palivo, mazivá, oleje, špeciálne kvapaliny</t>
  </si>
  <si>
    <t>Servis, údržba, opravy a výdavky s tým spojené</t>
  </si>
  <si>
    <t>Poistenie</t>
  </si>
  <si>
    <t>Karty, známky poplatky</t>
  </si>
  <si>
    <t>Pracovné odevy, pomôcky</t>
  </si>
  <si>
    <t>Rutinná a štandartná údržba,budov,výp.techniky</t>
  </si>
  <si>
    <t>635 002</t>
  </si>
  <si>
    <t>Výpočtovej techniky</t>
  </si>
  <si>
    <t>Prevádzkových strojov, prístrojov, zariadení, techniky</t>
  </si>
  <si>
    <t>Špeciálne stroje prístroje, zariadenia, techniky a náradia</t>
  </si>
  <si>
    <t>Budov, objektov alebo ich častí</t>
  </si>
  <si>
    <t>Nájomné za nájom (stojana na vodu,rohože)</t>
  </si>
  <si>
    <t>Služby</t>
  </si>
  <si>
    <t>637 001</t>
  </si>
  <si>
    <t>Školenia, kurzy, semináre, porady, konferencie, symp.</t>
  </si>
  <si>
    <t>Propagácia, reklama a inzercia</t>
  </si>
  <si>
    <t>Všeobecné služby</t>
  </si>
  <si>
    <t xml:space="preserve">Špeciálne služby </t>
  </si>
  <si>
    <t>Poplatky a odvody</t>
  </si>
  <si>
    <t>Stravovanie</t>
  </si>
  <si>
    <t>Poistné</t>
  </si>
  <si>
    <t>Prídel do sociálneho fondu</t>
  </si>
  <si>
    <t>Provízia</t>
  </si>
  <si>
    <t>Odmeny a príspevky-poslanci ob.zastup.</t>
  </si>
  <si>
    <t>Odmeny zamestnancov mimopracovného pomeru (dohoda o vykonaní práce)</t>
  </si>
  <si>
    <t>Bežné transfery</t>
  </si>
  <si>
    <t>Členské ZMOS</t>
  </si>
  <si>
    <t>Bežné trnafery na odchodné</t>
  </si>
  <si>
    <t>Bežné transfery na nemocenské dávky</t>
  </si>
  <si>
    <t>01.3.3 Iné všeobecné služby /matrika/</t>
  </si>
  <si>
    <t>Energie, voda a komunikácie</t>
  </si>
  <si>
    <t>Materiál</t>
  </si>
  <si>
    <t xml:space="preserve">01.7.0 Transakcie verejného dlhu </t>
  </si>
  <si>
    <t xml:space="preserve">Splácanie úrokov </t>
  </si>
  <si>
    <t>02.2.2 Civilná obrana</t>
  </si>
  <si>
    <t>03.2.0 Ochrana pred požiarmi</t>
  </si>
  <si>
    <t>Rutinná a štandartná údržba</t>
  </si>
  <si>
    <t>04.1.2 Všeobecno-pracovná oblasť - aktivač.čin.</t>
  </si>
  <si>
    <t>04.5.1 Cestná doprava</t>
  </si>
  <si>
    <t>Poistné a príspevky do poisťovní</t>
  </si>
  <si>
    <t>05.1.0 Nakladanie s odpadmi</t>
  </si>
  <si>
    <t>05.2.0 Nakladanie s odpad.vodami (kanalizácia)</t>
  </si>
  <si>
    <t>06.1.0 Bývanie a občianska vybavenosť inde neklasifikované</t>
  </si>
  <si>
    <t>Energie, voda a telekomunikačné náklady</t>
  </si>
  <si>
    <t>Rutinná a štandardná údržba</t>
  </si>
  <si>
    <t xml:space="preserve">06.2.0 Údržba obce </t>
  </si>
  <si>
    <t xml:space="preserve">Rutinná a štandartná údržba </t>
  </si>
  <si>
    <t xml:space="preserve">Služby </t>
  </si>
  <si>
    <t>06.4.0 Verejné osvetlenie</t>
  </si>
  <si>
    <t xml:space="preserve">07.6.0 Zdravotníctvo inde neklasifikované </t>
  </si>
  <si>
    <t>Energie, voda a telekomunikačné služby</t>
  </si>
  <si>
    <t>Transfery jednotlivcom a neziskovým PO (futbalisti)</t>
  </si>
  <si>
    <t>08.2.0 Kultúrne služby</t>
  </si>
  <si>
    <t>vodné stočné, energie</t>
  </si>
  <si>
    <t>všeobecný materiál</t>
  </si>
  <si>
    <t>rutinná a štandardná údržba</t>
  </si>
  <si>
    <t xml:space="preserve">08.3.0 Vysielacie a vydavateľské služby </t>
  </si>
  <si>
    <t>Nájomné za prenájom (podperné body)</t>
  </si>
  <si>
    <t>Všeobecné služby (miestny rozhlas)</t>
  </si>
  <si>
    <t>08.4.0 Náboženské a iné spoločenské služby</t>
  </si>
  <si>
    <t>09.1.2.1 Základné vzdelanie s bežnou starostlivosťou</t>
  </si>
  <si>
    <t>10.2.0 Staroba</t>
  </si>
  <si>
    <t>Materiál (Posedenie s dôchodcami)</t>
  </si>
  <si>
    <t>Všeobecné služby (Stravovanie pre dôchodcov)</t>
  </si>
  <si>
    <t>Bežné výdavky spolu:</t>
  </si>
  <si>
    <t>Kapitálové výdavky</t>
  </si>
  <si>
    <t>Nákup výpočtovej techniky</t>
  </si>
  <si>
    <t>Prípravná a projektová dokumentácia</t>
  </si>
  <si>
    <t>Rekonštrukcia a modernizácia</t>
  </si>
  <si>
    <t>05.2.0 Nakladanie s odpad.vodami</t>
  </si>
  <si>
    <t>06.2.0 Rozvoj obcí</t>
  </si>
  <si>
    <t>Nákup,strojov, prístrojov</t>
  </si>
  <si>
    <t>08.3.0 Vysielateľské a vydavateľské služby</t>
  </si>
  <si>
    <t>717 001 40</t>
  </si>
  <si>
    <t>Realizácia nových stavieb</t>
  </si>
  <si>
    <t xml:space="preserve">09.1.2.1 Základné vzdelanie s bežnou starostlivosťou  </t>
  </si>
  <si>
    <t>Kapitálové výdavky spolu:</t>
  </si>
  <si>
    <t xml:space="preserve">Výdavkové finančné operácie </t>
  </si>
  <si>
    <t>01.7.0  Transakcie verejného dlhu</t>
  </si>
  <si>
    <t>821 007  00</t>
  </si>
  <si>
    <t>Splác. tuzemskej istiny z úverov ŠFRB  2x15 b.j.</t>
  </si>
  <si>
    <t>821 007  10</t>
  </si>
  <si>
    <t>Splácanie tuzemskej istiny z úverov ŠFRB 30 b.j.</t>
  </si>
  <si>
    <t>821 007  20</t>
  </si>
  <si>
    <t>Splácanie tuzemskej istiny z úverov ŠFRB 2x20 b.j.</t>
  </si>
  <si>
    <t>821 007  30</t>
  </si>
  <si>
    <t>Splác. tuzemskej istiny z úverov ŠFRB  3x24 b.j.</t>
  </si>
  <si>
    <t>821 007 40</t>
  </si>
  <si>
    <t>Splác. tuzemskej istiny z úverov ŠFRB  2x24 b.j.</t>
  </si>
  <si>
    <t>Splácanie istiny z bankových úverov - leasing</t>
  </si>
  <si>
    <t xml:space="preserve">Bežné príjmy </t>
  </si>
  <si>
    <t>v Eur.</t>
  </si>
  <si>
    <t>Daňové príjmy - dane z príjmov, dane z majetku</t>
  </si>
  <si>
    <t>Výnos dane z príjmov poukázaný územnej samospráve</t>
  </si>
  <si>
    <t>Daň z nehnuteľnosti</t>
  </si>
  <si>
    <t>Daňové príjmy - dane za špecifické služby</t>
  </si>
  <si>
    <t>Za psa</t>
  </si>
  <si>
    <t>Za nevýherné hracie automaty</t>
  </si>
  <si>
    <t>Za ubytovanie</t>
  </si>
  <si>
    <t>Za užívanie verejného priestratstva</t>
  </si>
  <si>
    <t>Za komunálne odpady a drobné stavebné odpady</t>
  </si>
  <si>
    <t>Za jadrové zariadenia</t>
  </si>
  <si>
    <t>Nedaňové príjmy - príjmy z podnikania a z vlastníctva majetku</t>
  </si>
  <si>
    <t>Z prenajatých pozemkov</t>
  </si>
  <si>
    <t>Z prenajatých budov, priestorov, objektov</t>
  </si>
  <si>
    <t>Nedaňové príjmy - administratívne poplatky a iné poplatky a platby</t>
  </si>
  <si>
    <t>Administratívne poplatky</t>
  </si>
  <si>
    <t>Pokuty a penále za porušenie predpisov</t>
  </si>
  <si>
    <t>Poplatky a platby z nepriemyselného a náhodného pred.služ.</t>
  </si>
  <si>
    <t>Nedaňové príjmy - úroky z tuzemských úverov, pôžičiek</t>
  </si>
  <si>
    <t xml:space="preserve">Úroky  z tuzemských úverov, pôžičiek a vkladov </t>
  </si>
  <si>
    <t>Iné nedaňové príjmy</t>
  </si>
  <si>
    <t>vrátené finančné prostriedky od FO</t>
  </si>
  <si>
    <t>Tuzemské bežné granty a transfery</t>
  </si>
  <si>
    <t xml:space="preserve">Transfery v rámci VS - zo št.rozp. Na ZŠ /z KŠÚ/ </t>
  </si>
  <si>
    <t>T v rámci VS - zo ŠR Koordinátori, CO</t>
  </si>
  <si>
    <t>T v rámci VS - zo ŠR na stavebnú činnosť</t>
  </si>
  <si>
    <t>T v rámci VS - zo ŠR Sčítanie obyvateľov, Voľby</t>
  </si>
  <si>
    <t>Bežné príjmy spolu:</t>
  </si>
  <si>
    <t>Kapitálové príjmy</t>
  </si>
  <si>
    <t xml:space="preserve">Príjmy zo združených investičných prostriedkov </t>
  </si>
  <si>
    <t>Príjmové finančné operácie</t>
  </si>
  <si>
    <t>Príjmy z ostatných finančných operácií</t>
  </si>
  <si>
    <t>Sumarizácia príjmov</t>
  </si>
  <si>
    <t xml:space="preserve">Kapitálové príjmy </t>
  </si>
  <si>
    <t>Rozpočtové príjmy spolu</t>
  </si>
  <si>
    <t>Prevod prostriedkov z RFa ostatných fondov</t>
  </si>
  <si>
    <t>Iné príjmové finančné operácie</t>
  </si>
  <si>
    <t>Bankové úvery</t>
  </si>
  <si>
    <t>transfery</t>
  </si>
  <si>
    <t>projektová dokumentácia</t>
  </si>
  <si>
    <t xml:space="preserve">09.1.1.1 Základné vzdelanie s bežnou starostlivosťou  </t>
  </si>
  <si>
    <t>splacanie istiny 
z bankových úverov</t>
  </si>
  <si>
    <t>Prevádzkových strojov, prístrojov, zariadení, techniky a náradia</t>
  </si>
  <si>
    <t>Realizácia nových stavieb-dotácia</t>
  </si>
  <si>
    <t>Realizácia nových stavieb-úver</t>
  </si>
  <si>
    <t>manipulačné poplatky</t>
  </si>
  <si>
    <t>01.6.0. Hlásenie obyvateľov, voľby</t>
  </si>
  <si>
    <t>príjmy spolu</t>
  </si>
  <si>
    <t xml:space="preserve">Kapitálové výdavky </t>
  </si>
  <si>
    <t>Výdavkové finančné operácie</t>
  </si>
  <si>
    <t>Rozpočtové výdavky školy</t>
  </si>
  <si>
    <t xml:space="preserve">výdavky spolu </t>
  </si>
  <si>
    <t>výsledok hospodárenia</t>
  </si>
  <si>
    <t xml:space="preserve">vlastné príjmy školy </t>
  </si>
  <si>
    <t>08.2.0.</t>
  </si>
  <si>
    <t>10.4.0.</t>
  </si>
  <si>
    <t>T. z rozpočtu vyššieho územného celku</t>
  </si>
  <si>
    <t>T v rámci VS - recyklačný fond,z MV</t>
  </si>
  <si>
    <t>Bežné  transfery</t>
  </si>
  <si>
    <t>08.1.0 Rekreačné a športové služby (futbalisti)</t>
  </si>
  <si>
    <t xml:space="preserve">všeobecné služby </t>
  </si>
  <si>
    <t>Materiál (kulturne akcie)</t>
  </si>
  <si>
    <t>rekultivácia skládky</t>
  </si>
  <si>
    <t xml:space="preserve">obnova parku </t>
  </si>
  <si>
    <t>Kultúrne služby knižnica</t>
  </si>
  <si>
    <t xml:space="preserve">Transfery občianskym združeniam </t>
  </si>
  <si>
    <t>Kapitálový transfer zo ŠR - MŠ</t>
  </si>
  <si>
    <t>vratky do štátneho rozpočtu</t>
  </si>
  <si>
    <t>08.2.0 Kultúrne služby - kultúrny dom</t>
  </si>
  <si>
    <t>obec - osobitný príjemca</t>
  </si>
  <si>
    <t>obstaranie kapitalových aktív - Kanalizačné prípojky</t>
  </si>
  <si>
    <t>telocvičňa</t>
  </si>
  <si>
    <t>Výťažky z lotérií a iných hier</t>
  </si>
  <si>
    <t>T v rámci VS - dotácia pre hasičov</t>
  </si>
  <si>
    <t>Poštové služby telekomunikačný - internet</t>
  </si>
  <si>
    <t>prístavba,výstavba a rekonštrukcia MŠ</t>
  </si>
  <si>
    <t>Rekonšt. prevádzkových strojov - vlastné zdroje</t>
  </si>
  <si>
    <t>Rekonšt. prevádzkových strojov - dotácia</t>
  </si>
  <si>
    <t>plnenie rozpočtu rok 2015</t>
  </si>
  <si>
    <t>návrh 
rozpočtu rok 2018</t>
  </si>
  <si>
    <t>návrh 
rozpočtu rok 2019</t>
  </si>
  <si>
    <t>Zadržané finančné prostreidky</t>
  </si>
  <si>
    <t xml:space="preserve">                                    Výdavky </t>
  </si>
  <si>
    <t>Konkurzy a súťaže</t>
  </si>
  <si>
    <t xml:space="preserve">všeobecný materiál </t>
  </si>
  <si>
    <t>Bežné transf. jednotlivcom, neziskovýcm právnickým osobám a poskytovateľom zdr. Pomoci (Dudváh, Malženice, MAS IN REGION, MFO)</t>
  </si>
  <si>
    <t>plnenie rozpočtu rok 2016</t>
  </si>
  <si>
    <t>posledná úprava za rok 2017</t>
  </si>
  <si>
    <t>návrh 
rozpočtu rok 2020</t>
  </si>
  <si>
    <t>Všeobecné služby -FCC</t>
  </si>
  <si>
    <t>kompostéry</t>
  </si>
  <si>
    <t>Zberný dvor-stavba ZD</t>
  </si>
  <si>
    <t>očakávaná skutočnosť rok 2017</t>
  </si>
  <si>
    <t>Príjmy zo združených investičných prostried.</t>
  </si>
  <si>
    <t>Dotácia z recykl. fondu(smetné nádoby)</t>
  </si>
  <si>
    <t>Rodinné prídavky</t>
  </si>
  <si>
    <t xml:space="preserve">realizácia stavieb </t>
  </si>
  <si>
    <t>08.1.0 Rekreácia, kultúra a náboženstvo</t>
  </si>
  <si>
    <t>prípravná a projektová dokumentácia kotolňa</t>
  </si>
  <si>
    <t>08.4.0 Náboženské a oné spoločenské služby</t>
  </si>
  <si>
    <t>posledná úprava rok 2017</t>
  </si>
  <si>
    <t>Z úhrad za dobývací priestor</t>
  </si>
  <si>
    <t xml:space="preserve">Kapitálový transfer zo ŠR - kamer. systém </t>
  </si>
  <si>
    <t>Realizácia nových stavieb - chodník</t>
  </si>
  <si>
    <t>Rekonštrukcia a modernizácia - KD</t>
  </si>
  <si>
    <t>Zostatok prostriedkov zo ŠR z predchádz.r.</t>
  </si>
  <si>
    <t>Kapitálový transfer zo ŠR - rekoštr. Chodníka,kotolne</t>
  </si>
  <si>
    <t>Transfery jednotlivocom a neziskovým PO (,fajn centrum,holubári, Bucany, polovníci,Križovany)</t>
  </si>
  <si>
    <t xml:space="preserve">úprava rozpočtu 
</t>
  </si>
  <si>
    <t>rozpočet po úprave 2018</t>
  </si>
  <si>
    <t>Za stravné</t>
  </si>
  <si>
    <t>Z vratiek</t>
  </si>
  <si>
    <t>T v rámci VS - strava škola zo ŠR</t>
  </si>
  <si>
    <t>T v rámci VS - zo ŠR na matriku</t>
  </si>
  <si>
    <t>T v rámci VS - zo ŠR -REGOB + hlásenie obyv.</t>
  </si>
  <si>
    <t>T v rámci VS - vzdelávacie poukazy</t>
  </si>
  <si>
    <t>z náhrad poistného plnenia</t>
  </si>
  <si>
    <t>Kapitálový transfer zo ŠR - zberný dvor</t>
  </si>
  <si>
    <t>Kapitálový transfer z EÚ- zberný dvor</t>
  </si>
  <si>
    <t>Kapitálový transfer zo ŠR - školský park</t>
  </si>
  <si>
    <t>Všeobecné služby - zberný dvor ISA projekta</t>
  </si>
  <si>
    <t>Energie (kotolň, pivnica)</t>
  </si>
  <si>
    <t>Vrátky do ŠR</t>
  </si>
  <si>
    <t>Zberný dvor z EÚ</t>
  </si>
  <si>
    <t>Zberný dvor zo ŠR</t>
  </si>
  <si>
    <t xml:space="preserve">Výstavba parku zo ŠR </t>
  </si>
  <si>
    <t>Výstavba parku vl. zdroje 5% spoluúčasť</t>
  </si>
  <si>
    <t>Nákup pozemkov</t>
  </si>
  <si>
    <t>Vrátenie vkladov - bytovky</t>
  </si>
  <si>
    <t>Licencia</t>
  </si>
  <si>
    <t>rekonštrukcia 3. budovy ZŠ vl. Zdroje</t>
  </si>
  <si>
    <t>Knihy,časopisy, noviny..</t>
  </si>
  <si>
    <t>Prenájom zásobníka na plyn</t>
  </si>
  <si>
    <t>Poistné projekt. manaž. EÚ</t>
  </si>
  <si>
    <t>Poistné projekt. manaž. ŠR</t>
  </si>
  <si>
    <t>Poistné projekt. manaž. obec</t>
  </si>
  <si>
    <t>Odmeny zamest.projekt.manaž.EÚ</t>
  </si>
  <si>
    <t>Odmeny zamest.projekt.manaž.ŠR</t>
  </si>
  <si>
    <t>Odmeny zamest.projekt.manaž. Obec</t>
  </si>
  <si>
    <t>Nákup strojov, prístrojov (kamery)</t>
  </si>
  <si>
    <t>Nákup strojov, prístrojov - dotácia kamery</t>
  </si>
  <si>
    <t>realizácia stavieb- hasičská zbrojnica dotacia</t>
  </si>
  <si>
    <t>realiz. stavieb hasičská zbrojnica  vl.zdroje</t>
  </si>
  <si>
    <t>Kapitál. Transfer zo ŠR- prístavba hasičs.zbrojnice</t>
  </si>
  <si>
    <t>Kapitál. Transfer zo ŠR- nástup. Priest. pred OCÚ a KD</t>
  </si>
  <si>
    <t>real. stavieb - nástupný priestor pred ocú a KD dotácia</t>
  </si>
  <si>
    <t>real. Stavieb - nástup. priestor pred ocú a KD vlastné zdroje</t>
  </si>
  <si>
    <t>Rekonštr.a moderniz. - dažďová kanalizácia</t>
  </si>
  <si>
    <t>Plechová skladová hala na stroje ZD</t>
  </si>
  <si>
    <t>rozpočet po 1. úprave</t>
  </si>
  <si>
    <t>rozpočet po 2. úprave 2018</t>
  </si>
  <si>
    <t xml:space="preserve">úprava rozpočtu č.2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</si>
</sst>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EUR&quot;_-;\-* #,##0.00\ &quot;EUR&quot;_-;_-* &quot;-&quot;??\ &quot;EUR&quot;_-;_-@_-"/>
    <numFmt numFmtId="43" formatCode="_-* #,##0.00\ _E_U_R_-;\-* #,##0.00\ _E_U_R_-;_-* &quot;-&quot;??\ _E_U_R_-;_-@_-"/>
    <numFmt numFmtId="164" formatCode="#,##0.00\ &quot;Sk&quot;;[Red]\-#,##0.00\ &quot;Sk&quot;"/>
    <numFmt numFmtId="165" formatCode="#,##0\ [$€-1]"/>
    <numFmt numFmtId="166" formatCode="#,##0\ [$€-1];[Red]\-#,##0\ [$€-1]"/>
  </numFmts>
  <fonts count="4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4"/>
      <name val="Arial"/>
      <family val="2"/>
    </font>
    <font>
      <i/>
      <sz val="11"/>
      <name val="Arial"/>
      <family val="2"/>
    </font>
    <font>
      <sz val="10"/>
      <name val="Arial"/>
      <family val="2"/>
      <charset val="238"/>
    </font>
    <font>
      <b/>
      <i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</font>
    <font>
      <b/>
      <sz val="12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4"/>
      <color indexed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name val="Arial"/>
      <family val="2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4"/>
      <color indexed="10"/>
      <name val="Arial"/>
      <family val="2"/>
    </font>
    <font>
      <i/>
      <sz val="12"/>
      <name val="Arial"/>
      <family val="2"/>
    </font>
    <font>
      <i/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0"/>
      <name val="Arial CE"/>
      <charset val="238"/>
    </font>
    <font>
      <b/>
      <i/>
      <sz val="10"/>
      <name val="Arial"/>
      <family val="2"/>
    </font>
    <font>
      <b/>
      <i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rgb="FFFF0000"/>
      <name val="Arial"/>
      <family val="2"/>
      <charset val="238"/>
    </font>
    <font>
      <i/>
      <sz val="1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4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4" fontId="0" fillId="0" borderId="0" xfId="0" applyNumberFormat="1"/>
    <xf numFmtId="0" fontId="5" fillId="0" borderId="0" xfId="0" applyFont="1" applyFill="1" applyBorder="1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12" fillId="0" borderId="0" xfId="0" applyFont="1" applyFill="1" applyBorder="1"/>
    <xf numFmtId="0" fontId="9" fillId="0" borderId="0" xfId="0" applyFont="1" applyAlignment="1">
      <alignment horizontal="left"/>
    </xf>
    <xf numFmtId="0" fontId="9" fillId="0" borderId="0" xfId="0" applyFont="1" applyFill="1" applyBorder="1" applyAlignment="1">
      <alignment horizontal="left"/>
    </xf>
    <xf numFmtId="0" fontId="12" fillId="0" borderId="0" xfId="0" applyFont="1"/>
    <xf numFmtId="0" fontId="7" fillId="0" borderId="0" xfId="0" applyFont="1"/>
    <xf numFmtId="0" fontId="14" fillId="0" borderId="0" xfId="0" applyFont="1" applyFill="1" applyBorder="1"/>
    <xf numFmtId="0" fontId="14" fillId="0" borderId="0" xfId="0" applyFont="1" applyFill="1"/>
    <xf numFmtId="0" fontId="13" fillId="0" borderId="0" xfId="0" applyFont="1" applyFill="1" applyBorder="1"/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14" fillId="0" borderId="0" xfId="0" applyFont="1" applyFill="1" applyBorder="1" applyAlignment="1">
      <alignment horizontal="left"/>
    </xf>
    <xf numFmtId="4" fontId="0" fillId="0" borderId="0" xfId="0" applyNumberFormat="1" applyFill="1"/>
    <xf numFmtId="0" fontId="9" fillId="0" borderId="0" xfId="0" applyFont="1" applyFill="1" applyBorder="1"/>
    <xf numFmtId="0" fontId="6" fillId="0" borderId="0" xfId="0" applyFont="1" applyFill="1" applyBorder="1"/>
    <xf numFmtId="3" fontId="10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wrapText="1"/>
    </xf>
    <xf numFmtId="3" fontId="9" fillId="0" borderId="0" xfId="0" applyNumberFormat="1" applyFont="1" applyFill="1" applyBorder="1" applyAlignment="1">
      <alignment horizontal="left"/>
    </xf>
    <xf numFmtId="0" fontId="9" fillId="0" borderId="0" xfId="0" applyFont="1" applyFill="1"/>
    <xf numFmtId="0" fontId="19" fillId="0" borderId="0" xfId="0" applyFont="1" applyFill="1"/>
    <xf numFmtId="3" fontId="18" fillId="0" borderId="0" xfId="0" applyNumberFormat="1" applyFont="1" applyFill="1"/>
    <xf numFmtId="3" fontId="13" fillId="0" borderId="0" xfId="0" applyNumberFormat="1" applyFont="1" applyFill="1" applyAlignment="1">
      <alignment horizontal="left"/>
    </xf>
    <xf numFmtId="0" fontId="13" fillId="0" borderId="0" xfId="0" applyFont="1" applyFill="1"/>
    <xf numFmtId="0" fontId="0" fillId="0" borderId="0" xfId="0" applyFill="1" applyAlignment="1">
      <alignment wrapText="1"/>
    </xf>
    <xf numFmtId="3" fontId="18" fillId="0" borderId="0" xfId="0" applyNumberFormat="1" applyFont="1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0" fillId="0" borderId="0" xfId="0" applyNumberFormat="1" applyFill="1"/>
    <xf numFmtId="3" fontId="18" fillId="0" borderId="0" xfId="0" applyNumberFormat="1" applyFont="1" applyFill="1" applyAlignment="1">
      <alignment horizontal="right"/>
    </xf>
    <xf numFmtId="165" fontId="0" fillId="0" borderId="0" xfId="0" applyNumberFormat="1" applyFill="1" applyAlignment="1">
      <alignment horizontal="left"/>
    </xf>
    <xf numFmtId="165" fontId="13" fillId="0" borderId="0" xfId="0" applyNumberFormat="1" applyFont="1" applyFill="1" applyAlignment="1">
      <alignment horizontal="left"/>
    </xf>
    <xf numFmtId="165" fontId="18" fillId="0" borderId="0" xfId="0" applyNumberFormat="1" applyFont="1" applyFill="1" applyAlignment="1">
      <alignment horizontal="left"/>
    </xf>
    <xf numFmtId="3" fontId="18" fillId="0" borderId="0" xfId="0" applyNumberFormat="1" applyFont="1" applyFill="1" applyBorder="1" applyAlignment="1">
      <alignment horizontal="right"/>
    </xf>
    <xf numFmtId="3" fontId="13" fillId="0" borderId="0" xfId="0" applyNumberFormat="1" applyFont="1" applyFill="1"/>
    <xf numFmtId="166" fontId="13" fillId="0" borderId="0" xfId="0" applyNumberFormat="1" applyFont="1" applyFill="1" applyBorder="1" applyAlignment="1">
      <alignment horizontal="left"/>
    </xf>
    <xf numFmtId="166" fontId="13" fillId="0" borderId="0" xfId="0" applyNumberFormat="1" applyFont="1" applyFill="1" applyAlignment="1">
      <alignment horizontal="left"/>
    </xf>
    <xf numFmtId="0" fontId="8" fillId="6" borderId="4" xfId="0" applyFont="1" applyFill="1" applyBorder="1" applyAlignment="1">
      <alignment horizontal="center" vertical="center" wrapText="1"/>
    </xf>
    <xf numFmtId="0" fontId="12" fillId="0" borderId="4" xfId="0" applyFont="1" applyFill="1" applyBorder="1"/>
    <xf numFmtId="4" fontId="20" fillId="0" borderId="4" xfId="0" applyNumberFormat="1" applyFont="1" applyFill="1" applyBorder="1"/>
    <xf numFmtId="4" fontId="21" fillId="0" borderId="4" xfId="0" applyNumberFormat="1" applyFont="1" applyFill="1" applyBorder="1"/>
    <xf numFmtId="4" fontId="20" fillId="2" borderId="4" xfId="0" applyNumberFormat="1" applyFont="1" applyFill="1" applyBorder="1"/>
    <xf numFmtId="4" fontId="21" fillId="5" borderId="4" xfId="0" applyNumberFormat="1" applyFont="1" applyFill="1" applyBorder="1"/>
    <xf numFmtId="4" fontId="21" fillId="0" borderId="4" xfId="0" applyNumberFormat="1" applyFont="1" applyFill="1" applyBorder="1" applyAlignment="1">
      <alignment horizontal="right"/>
    </xf>
    <xf numFmtId="4" fontId="20" fillId="9" borderId="4" xfId="0" applyNumberFormat="1" applyFont="1" applyFill="1" applyBorder="1"/>
    <xf numFmtId="4" fontId="21" fillId="7" borderId="4" xfId="0" applyNumberFormat="1" applyFont="1" applyFill="1" applyBorder="1"/>
    <xf numFmtId="4" fontId="20" fillId="7" borderId="4" xfId="0" applyNumberFormat="1" applyFont="1" applyFill="1" applyBorder="1"/>
    <xf numFmtId="4" fontId="21" fillId="2" borderId="4" xfId="0" applyNumberFormat="1" applyFont="1" applyFill="1" applyBorder="1"/>
    <xf numFmtId="4" fontId="21" fillId="0" borderId="4" xfId="0" applyNumberFormat="1" applyFont="1" applyBorder="1"/>
    <xf numFmtId="0" fontId="13" fillId="0" borderId="4" xfId="0" applyFont="1" applyFill="1" applyBorder="1" applyAlignment="1">
      <alignment horizontal="left"/>
    </xf>
    <xf numFmtId="3" fontId="12" fillId="0" borderId="4" xfId="0" applyNumberFormat="1" applyFont="1" applyFill="1" applyBorder="1" applyAlignment="1">
      <alignment horizontal="left"/>
    </xf>
    <xf numFmtId="3" fontId="12" fillId="0" borderId="4" xfId="0" applyNumberFormat="1" applyFont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2" fillId="0" borderId="4" xfId="0" applyFont="1" applyBorder="1"/>
    <xf numFmtId="0" fontId="13" fillId="2" borderId="4" xfId="0" applyFont="1" applyFill="1" applyBorder="1" applyAlignment="1">
      <alignment horizontal="left"/>
    </xf>
    <xf numFmtId="0" fontId="23" fillId="0" borderId="0" xfId="0" applyFont="1"/>
    <xf numFmtId="0" fontId="21" fillId="0" borderId="0" xfId="0" applyFont="1"/>
    <xf numFmtId="0" fontId="21" fillId="2" borderId="2" xfId="0" applyFont="1" applyFill="1" applyBorder="1"/>
    <xf numFmtId="0" fontId="21" fillId="4" borderId="2" xfId="0" applyFont="1" applyFill="1" applyBorder="1"/>
    <xf numFmtId="0" fontId="20" fillId="5" borderId="4" xfId="0" applyFont="1" applyFill="1" applyBorder="1" applyAlignment="1">
      <alignment horizontal="left"/>
    </xf>
    <xf numFmtId="0" fontId="21" fillId="5" borderId="1" xfId="0" applyFont="1" applyFill="1" applyBorder="1"/>
    <xf numFmtId="0" fontId="20" fillId="0" borderId="4" xfId="0" applyFont="1" applyFill="1" applyBorder="1" applyAlignment="1">
      <alignment horizontal="left"/>
    </xf>
    <xf numFmtId="0" fontId="21" fillId="0" borderId="1" xfId="0" applyFont="1" applyFill="1" applyBorder="1"/>
    <xf numFmtId="0" fontId="12" fillId="0" borderId="0" xfId="0" applyFont="1" applyFill="1"/>
    <xf numFmtId="4" fontId="26" fillId="0" borderId="4" xfId="0" applyNumberFormat="1" applyFont="1" applyFill="1" applyBorder="1"/>
    <xf numFmtId="0" fontId="21" fillId="0" borderId="4" xfId="0" applyFont="1" applyFill="1" applyBorder="1"/>
    <xf numFmtId="0" fontId="21" fillId="0" borderId="4" xfId="0" applyFont="1" applyBorder="1"/>
    <xf numFmtId="3" fontId="21" fillId="0" borderId="4" xfId="0" applyNumberFormat="1" applyFont="1" applyFill="1" applyBorder="1"/>
    <xf numFmtId="0" fontId="25" fillId="0" borderId="4" xfId="0" applyFont="1" applyBorder="1"/>
    <xf numFmtId="0" fontId="25" fillId="0" borderId="0" xfId="0" applyFont="1" applyFill="1"/>
    <xf numFmtId="0" fontId="25" fillId="0" borderId="0" xfId="0" applyFont="1"/>
    <xf numFmtId="3" fontId="13" fillId="0" borderId="4" xfId="0" applyNumberFormat="1" applyFont="1" applyFill="1" applyBorder="1" applyAlignment="1">
      <alignment horizontal="left"/>
    </xf>
    <xf numFmtId="4" fontId="20" fillId="0" borderId="4" xfId="0" applyNumberFormat="1" applyFont="1" applyFill="1" applyBorder="1" applyAlignment="1">
      <alignment wrapText="1"/>
    </xf>
    <xf numFmtId="4" fontId="21" fillId="0" borderId="5" xfId="0" applyNumberFormat="1" applyFont="1" applyFill="1" applyBorder="1"/>
    <xf numFmtId="4" fontId="20" fillId="2" borderId="4" xfId="0" applyNumberFormat="1" applyFont="1" applyFill="1" applyBorder="1" applyAlignment="1">
      <alignment wrapText="1"/>
    </xf>
    <xf numFmtId="4" fontId="21" fillId="0" borderId="4" xfId="0" applyNumberFormat="1" applyFont="1" applyFill="1" applyBorder="1" applyAlignment="1">
      <alignment wrapText="1"/>
    </xf>
    <xf numFmtId="4" fontId="20" fillId="2" borderId="4" xfId="0" applyNumberFormat="1" applyFont="1" applyFill="1" applyBorder="1" applyAlignment="1"/>
    <xf numFmtId="4" fontId="21" fillId="0" borderId="4" xfId="0" applyNumberFormat="1" applyFont="1" applyFill="1" applyBorder="1" applyAlignment="1"/>
    <xf numFmtId="4" fontId="20" fillId="0" borderId="4" xfId="0" applyNumberFormat="1" applyFont="1" applyFill="1" applyBorder="1" applyAlignment="1"/>
    <xf numFmtId="4" fontId="21" fillId="0" borderId="0" xfId="0" applyNumberFormat="1" applyFont="1" applyBorder="1"/>
    <xf numFmtId="4" fontId="21" fillId="0" borderId="1" xfId="0" applyNumberFormat="1" applyFont="1" applyBorder="1"/>
    <xf numFmtId="4" fontId="20" fillId="4" borderId="4" xfId="0" applyNumberFormat="1" applyFont="1" applyFill="1" applyBorder="1"/>
    <xf numFmtId="4" fontId="20" fillId="4" borderId="4" xfId="0" applyNumberFormat="1" applyFont="1" applyFill="1" applyBorder="1" applyAlignment="1">
      <alignment vertical="center" wrapText="1"/>
    </xf>
    <xf numFmtId="4" fontId="21" fillId="3" borderId="4" xfId="0" applyNumberFormat="1" applyFont="1" applyFill="1" applyBorder="1"/>
    <xf numFmtId="3" fontId="25" fillId="0" borderId="4" xfId="0" applyNumberFormat="1" applyFont="1" applyBorder="1" applyAlignment="1">
      <alignment horizontal="left"/>
    </xf>
    <xf numFmtId="4" fontId="21" fillId="0" borderId="0" xfId="0" applyNumberFormat="1" applyFont="1" applyFill="1" applyBorder="1"/>
    <xf numFmtId="4" fontId="20" fillId="6" borderId="4" xfId="0" applyNumberFormat="1" applyFont="1" applyFill="1" applyBorder="1" applyAlignment="1">
      <alignment wrapText="1"/>
    </xf>
    <xf numFmtId="4" fontId="21" fillId="9" borderId="4" xfId="0" applyNumberFormat="1" applyFont="1" applyFill="1" applyBorder="1"/>
    <xf numFmtId="0" fontId="12" fillId="0" borderId="4" xfId="0" applyFont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3" fontId="12" fillId="3" borderId="4" xfId="0" applyNumberFormat="1" applyFont="1" applyFill="1" applyBorder="1" applyAlignment="1">
      <alignment horizontal="left"/>
    </xf>
    <xf numFmtId="3" fontId="13" fillId="3" borderId="4" xfId="0" applyNumberFormat="1" applyFont="1" applyFill="1" applyBorder="1" applyAlignment="1">
      <alignment horizontal="left"/>
    </xf>
    <xf numFmtId="0" fontId="20" fillId="0" borderId="4" xfId="0" applyFont="1" applyFill="1" applyBorder="1" applyAlignment="1">
      <alignment wrapText="1"/>
    </xf>
    <xf numFmtId="0" fontId="20" fillId="2" borderId="4" xfId="0" applyFont="1" applyFill="1" applyBorder="1" applyAlignment="1">
      <alignment horizontal="left"/>
    </xf>
    <xf numFmtId="3" fontId="13" fillId="0" borderId="4" xfId="0" applyNumberFormat="1" applyFont="1" applyBorder="1" applyAlignment="1">
      <alignment horizontal="left"/>
    </xf>
    <xf numFmtId="0" fontId="13" fillId="0" borderId="4" xfId="0" applyFont="1" applyFill="1" applyBorder="1"/>
    <xf numFmtId="0" fontId="20" fillId="2" borderId="4" xfId="0" applyFont="1" applyFill="1" applyBorder="1"/>
    <xf numFmtId="0" fontId="20" fillId="0" borderId="4" xfId="0" applyFont="1" applyFill="1" applyBorder="1"/>
    <xf numFmtId="3" fontId="12" fillId="0" borderId="4" xfId="0" applyNumberFormat="1" applyFont="1" applyBorder="1"/>
    <xf numFmtId="14" fontId="21" fillId="0" borderId="4" xfId="0" applyNumberFormat="1" applyFont="1" applyFill="1" applyBorder="1"/>
    <xf numFmtId="0" fontId="21" fillId="0" borderId="4" xfId="0" applyFont="1" applyFill="1" applyBorder="1" applyAlignment="1">
      <alignment horizontal="left"/>
    </xf>
    <xf numFmtId="0" fontId="21" fillId="0" borderId="4" xfId="0" applyFont="1" applyFill="1" applyBorder="1" applyAlignment="1">
      <alignment wrapText="1"/>
    </xf>
    <xf numFmtId="14" fontId="12" fillId="0" borderId="4" xfId="0" applyNumberFormat="1" applyFont="1" applyFill="1" applyBorder="1"/>
    <xf numFmtId="3" fontId="21" fillId="0" borderId="4" xfId="0" applyNumberFormat="1" applyFont="1" applyFill="1" applyBorder="1" applyAlignment="1">
      <alignment horizontal="left"/>
    </xf>
    <xf numFmtId="0" fontId="21" fillId="3" borderId="4" xfId="0" applyFont="1" applyFill="1" applyBorder="1" applyAlignment="1">
      <alignment horizontal="left"/>
    </xf>
    <xf numFmtId="0" fontId="21" fillId="0" borderId="4" xfId="0" applyNumberFormat="1" applyFont="1" applyFill="1" applyBorder="1"/>
    <xf numFmtId="0" fontId="21" fillId="3" borderId="4" xfId="0" applyFont="1" applyFill="1" applyBorder="1"/>
    <xf numFmtId="0" fontId="25" fillId="0" borderId="0" xfId="0" applyFont="1" applyBorder="1"/>
    <xf numFmtId="0" fontId="21" fillId="4" borderId="4" xfId="0" applyFont="1" applyFill="1" applyBorder="1" applyAlignment="1">
      <alignment horizontal="left"/>
    </xf>
    <xf numFmtId="4" fontId="21" fillId="0" borderId="1" xfId="0" applyNumberFormat="1" applyFont="1" applyFill="1" applyBorder="1"/>
    <xf numFmtId="4" fontId="21" fillId="4" borderId="4" xfId="0" applyNumberFormat="1" applyFont="1" applyFill="1" applyBorder="1"/>
    <xf numFmtId="0" fontId="25" fillId="0" borderId="4" xfId="0" applyFont="1" applyBorder="1" applyAlignment="1">
      <alignment horizontal="left"/>
    </xf>
    <xf numFmtId="2" fontId="12" fillId="0" borderId="4" xfId="0" applyNumberFormat="1" applyFont="1" applyFill="1" applyBorder="1"/>
    <xf numFmtId="0" fontId="12" fillId="5" borderId="4" xfId="0" applyFont="1" applyFill="1" applyBorder="1" applyAlignment="1">
      <alignment vertical="center"/>
    </xf>
    <xf numFmtId="0" fontId="12" fillId="5" borderId="4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/>
    </xf>
    <xf numFmtId="0" fontId="21" fillId="4" borderId="1" xfId="0" applyFont="1" applyFill="1" applyBorder="1" applyAlignment="1">
      <alignment horizontal="left"/>
    </xf>
    <xf numFmtId="0" fontId="21" fillId="5" borderId="4" xfId="0" applyFont="1" applyFill="1" applyBorder="1" applyAlignment="1">
      <alignment horizontal="left"/>
    </xf>
    <xf numFmtId="3" fontId="21" fillId="0" borderId="4" xfId="0" applyNumberFormat="1" applyFont="1" applyBorder="1" applyAlignment="1">
      <alignment horizontal="left"/>
    </xf>
    <xf numFmtId="0" fontId="21" fillId="0" borderId="5" xfId="0" applyFont="1" applyFill="1" applyBorder="1" applyAlignment="1">
      <alignment horizontal="left"/>
    </xf>
    <xf numFmtId="0" fontId="21" fillId="0" borderId="6" xfId="0" applyFont="1" applyFill="1" applyBorder="1"/>
    <xf numFmtId="0" fontId="26" fillId="0" borderId="4" xfId="0" applyFont="1" applyBorder="1"/>
    <xf numFmtId="0" fontId="21" fillId="4" borderId="1" xfId="0" applyFont="1" applyFill="1" applyBorder="1"/>
    <xf numFmtId="3" fontId="21" fillId="4" borderId="4" xfId="0" applyNumberFormat="1" applyFont="1" applyFill="1" applyBorder="1"/>
    <xf numFmtId="0" fontId="21" fillId="0" borderId="0" xfId="0" applyFont="1" applyBorder="1"/>
    <xf numFmtId="3" fontId="24" fillId="0" borderId="0" xfId="0" applyNumberFormat="1" applyFont="1" applyFill="1" applyBorder="1"/>
    <xf numFmtId="0" fontId="20" fillId="0" borderId="1" xfId="0" applyFont="1" applyFill="1" applyBorder="1"/>
    <xf numFmtId="0" fontId="20" fillId="2" borderId="1" xfId="0" applyFont="1" applyFill="1" applyBorder="1"/>
    <xf numFmtId="0" fontId="20" fillId="4" borderId="4" xfId="0" applyFont="1" applyFill="1" applyBorder="1" applyAlignment="1">
      <alignment horizontal="left"/>
    </xf>
    <xf numFmtId="0" fontId="20" fillId="4" borderId="1" xfId="0" applyFont="1" applyFill="1" applyBorder="1"/>
    <xf numFmtId="14" fontId="20" fillId="2" borderId="4" xfId="0" applyNumberFormat="1" applyFont="1" applyFill="1" applyBorder="1"/>
    <xf numFmtId="0" fontId="20" fillId="2" borderId="4" xfId="0" applyFont="1" applyFill="1" applyBorder="1" applyAlignment="1">
      <alignment wrapText="1"/>
    </xf>
    <xf numFmtId="0" fontId="20" fillId="3" borderId="4" xfId="0" applyFont="1" applyFill="1" applyBorder="1" applyAlignment="1">
      <alignment horizontal="left"/>
    </xf>
    <xf numFmtId="0" fontId="29" fillId="0" borderId="4" xfId="0" applyFont="1" applyBorder="1"/>
    <xf numFmtId="3" fontId="20" fillId="3" borderId="4" xfId="0" applyNumberFormat="1" applyFont="1" applyFill="1" applyBorder="1" applyAlignment="1">
      <alignment horizontal="left"/>
    </xf>
    <xf numFmtId="0" fontId="22" fillId="0" borderId="0" xfId="0" applyFont="1"/>
    <xf numFmtId="3" fontId="20" fillId="0" borderId="4" xfId="0" applyNumberFormat="1" applyFont="1" applyFill="1" applyBorder="1" applyAlignment="1">
      <alignment horizontal="left"/>
    </xf>
    <xf numFmtId="0" fontId="20" fillId="2" borderId="4" xfId="0" applyNumberFormat="1" applyFont="1" applyFill="1" applyBorder="1"/>
    <xf numFmtId="0" fontId="31" fillId="0" borderId="0" xfId="0" applyFont="1"/>
    <xf numFmtId="0" fontId="32" fillId="0" borderId="0" xfId="0" applyFont="1" applyFill="1" applyBorder="1"/>
    <xf numFmtId="0" fontId="32" fillId="0" borderId="0" xfId="0" applyFont="1"/>
    <xf numFmtId="0" fontId="33" fillId="0" borderId="0" xfId="0" applyFont="1" applyAlignment="1">
      <alignment horizontal="left"/>
    </xf>
    <xf numFmtId="0" fontId="21" fillId="0" borderId="4" xfId="0" applyFont="1" applyBorder="1" applyAlignment="1">
      <alignment horizontal="left"/>
    </xf>
    <xf numFmtId="0" fontId="21" fillId="3" borderId="4" xfId="0" applyFont="1" applyFill="1" applyBorder="1" applyAlignment="1">
      <alignment wrapText="1"/>
    </xf>
    <xf numFmtId="0" fontId="20" fillId="3" borderId="4" xfId="0" applyFont="1" applyFill="1" applyBorder="1" applyAlignment="1">
      <alignment wrapText="1"/>
    </xf>
    <xf numFmtId="0" fontId="20" fillId="0" borderId="4" xfId="0" applyFont="1" applyBorder="1"/>
    <xf numFmtId="0" fontId="26" fillId="0" borderId="0" xfId="0" applyFont="1" applyBorder="1"/>
    <xf numFmtId="0" fontId="21" fillId="5" borderId="4" xfId="0" applyFont="1" applyFill="1" applyBorder="1" applyAlignment="1">
      <alignment vertical="center" wrapText="1"/>
    </xf>
    <xf numFmtId="0" fontId="26" fillId="0" borderId="4" xfId="0" applyFont="1" applyBorder="1" applyAlignment="1">
      <alignment wrapText="1"/>
    </xf>
    <xf numFmtId="0" fontId="32" fillId="0" borderId="0" xfId="0" applyFont="1" applyBorder="1"/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4" fontId="28" fillId="0" borderId="0" xfId="1" applyNumberFormat="1" applyFont="1" applyFill="1" applyBorder="1"/>
    <xf numFmtId="4" fontId="11" fillId="0" borderId="0" xfId="1" applyNumberFormat="1" applyFont="1" applyFill="1" applyBorder="1" applyAlignment="1">
      <alignment wrapText="1"/>
    </xf>
    <xf numFmtId="4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/>
    <xf numFmtId="4" fontId="34" fillId="0" borderId="0" xfId="1" applyNumberFormat="1" applyFont="1" applyFill="1" applyBorder="1"/>
    <xf numFmtId="4" fontId="34" fillId="0" borderId="0" xfId="0" applyNumberFormat="1" applyFont="1" applyFill="1" applyBorder="1"/>
    <xf numFmtId="0" fontId="13" fillId="4" borderId="4" xfId="0" applyFont="1" applyFill="1" applyBorder="1" applyAlignment="1">
      <alignment vertical="center"/>
    </xf>
    <xf numFmtId="0" fontId="13" fillId="4" borderId="4" xfId="0" applyFont="1" applyFill="1" applyBorder="1" applyAlignment="1">
      <alignment horizontal="left" vertical="center"/>
    </xf>
    <xf numFmtId="0" fontId="20" fillId="4" borderId="4" xfId="0" applyFont="1" applyFill="1" applyBorder="1" applyAlignment="1">
      <alignment vertical="center" wrapText="1"/>
    </xf>
    <xf numFmtId="14" fontId="20" fillId="4" borderId="4" xfId="0" applyNumberFormat="1" applyFont="1" applyFill="1" applyBorder="1"/>
    <xf numFmtId="0" fontId="20" fillId="4" borderId="4" xfId="0" applyFont="1" applyFill="1" applyBorder="1" applyAlignment="1">
      <alignment wrapText="1"/>
    </xf>
    <xf numFmtId="0" fontId="20" fillId="4" borderId="4" xfId="0" applyFont="1" applyFill="1" applyBorder="1"/>
    <xf numFmtId="4" fontId="20" fillId="0" borderId="4" xfId="0" applyNumberFormat="1" applyFont="1" applyFill="1" applyBorder="1" applyAlignment="1">
      <alignment vertical="center" wrapText="1"/>
    </xf>
    <xf numFmtId="0" fontId="0" fillId="0" borderId="4" xfId="0" applyBorder="1"/>
    <xf numFmtId="4" fontId="21" fillId="0" borderId="1" xfId="0" applyNumberFormat="1" applyFont="1" applyFill="1" applyBorder="1" applyAlignment="1">
      <alignment wrapText="1"/>
    </xf>
    <xf numFmtId="4" fontId="20" fillId="2" borderId="1" xfId="0" applyNumberFormat="1" applyFont="1" applyFill="1" applyBorder="1" applyAlignment="1">
      <alignment wrapText="1"/>
    </xf>
    <xf numFmtId="0" fontId="13" fillId="5" borderId="4" xfId="0" applyFont="1" applyFill="1" applyBorder="1"/>
    <xf numFmtId="0" fontId="13" fillId="5" borderId="4" xfId="0" applyFont="1" applyFill="1" applyBorder="1" applyAlignment="1">
      <alignment horizontal="left"/>
    </xf>
    <xf numFmtId="0" fontId="20" fillId="5" borderId="1" xfId="0" applyFont="1" applyFill="1" applyBorder="1" applyAlignment="1">
      <alignment wrapText="1"/>
    </xf>
    <xf numFmtId="4" fontId="20" fillId="5" borderId="1" xfId="0" applyNumberFormat="1" applyFont="1" applyFill="1" applyBorder="1" applyAlignment="1">
      <alignment wrapText="1"/>
    </xf>
    <xf numFmtId="0" fontId="35" fillId="0" borderId="4" xfId="0" applyFont="1" applyFill="1" applyBorder="1"/>
    <xf numFmtId="0" fontId="35" fillId="0" borderId="0" xfId="0" applyFont="1" applyFill="1" applyBorder="1"/>
    <xf numFmtId="4" fontId="27" fillId="0" borderId="0" xfId="0" applyNumberFormat="1" applyFont="1" applyFill="1" applyBorder="1"/>
    <xf numFmtId="0" fontId="38" fillId="0" borderId="4" xfId="0" applyFont="1" applyFill="1" applyBorder="1" applyAlignment="1">
      <alignment wrapText="1"/>
    </xf>
    <xf numFmtId="4" fontId="37" fillId="0" borderId="0" xfId="0" applyNumberFormat="1" applyFont="1" applyFill="1" applyBorder="1"/>
    <xf numFmtId="0" fontId="20" fillId="6" borderId="4" xfId="0" applyFont="1" applyFill="1" applyBorder="1" applyAlignment="1">
      <alignment horizontal="left"/>
    </xf>
    <xf numFmtId="0" fontId="21" fillId="7" borderId="4" xfId="0" applyFont="1" applyFill="1" applyBorder="1"/>
    <xf numFmtId="0" fontId="21" fillId="8" borderId="4" xfId="0" applyFont="1" applyFill="1" applyBorder="1"/>
    <xf numFmtId="0" fontId="38" fillId="7" borderId="4" xfId="0" applyFont="1" applyFill="1" applyBorder="1" applyAlignment="1">
      <alignment wrapText="1"/>
    </xf>
    <xf numFmtId="0" fontId="38" fillId="8" borderId="4" xfId="0" applyFont="1" applyFill="1" applyBorder="1" applyAlignment="1">
      <alignment wrapText="1"/>
    </xf>
    <xf numFmtId="0" fontId="36" fillId="10" borderId="4" xfId="0" applyFont="1" applyFill="1" applyBorder="1" applyAlignment="1">
      <alignment wrapText="1"/>
    </xf>
    <xf numFmtId="0" fontId="0" fillId="0" borderId="4" xfId="0" applyFill="1" applyBorder="1"/>
    <xf numFmtId="4" fontId="21" fillId="0" borderId="0" xfId="0" applyNumberFormat="1" applyFont="1" applyFill="1"/>
    <xf numFmtId="4" fontId="4" fillId="0" borderId="0" xfId="0" applyNumberFormat="1" applyFont="1" applyFill="1" applyBorder="1"/>
    <xf numFmtId="0" fontId="20" fillId="0" borderId="0" xfId="0" applyFont="1" applyFill="1"/>
    <xf numFmtId="0" fontId="8" fillId="0" borderId="0" xfId="0" applyFont="1" applyFill="1"/>
    <xf numFmtId="0" fontId="0" fillId="7" borderId="4" xfId="0" applyFill="1" applyBorder="1"/>
    <xf numFmtId="4" fontId="21" fillId="8" borderId="4" xfId="0" applyNumberFormat="1" applyFont="1" applyFill="1" applyBorder="1"/>
    <xf numFmtId="4" fontId="42" fillId="0" borderId="0" xfId="0" applyNumberFormat="1" applyFont="1"/>
    <xf numFmtId="4" fontId="8" fillId="0" borderId="0" xfId="0" applyNumberFormat="1" applyFont="1" applyFill="1" applyBorder="1"/>
    <xf numFmtId="4" fontId="42" fillId="0" borderId="0" xfId="0" applyNumberFormat="1" applyFont="1" applyFill="1"/>
    <xf numFmtId="4" fontId="30" fillId="6" borderId="4" xfId="0" applyNumberFormat="1" applyFont="1" applyFill="1" applyBorder="1"/>
    <xf numFmtId="4" fontId="26" fillId="0" borderId="4" xfId="0" applyNumberFormat="1" applyFont="1" applyBorder="1"/>
    <xf numFmtId="4" fontId="30" fillId="0" borderId="4" xfId="0" applyNumberFormat="1" applyFont="1" applyFill="1" applyBorder="1"/>
    <xf numFmtId="4" fontId="30" fillId="7" borderId="4" xfId="0" applyNumberFormat="1" applyFont="1" applyFill="1" applyBorder="1"/>
    <xf numFmtId="0" fontId="26" fillId="8" borderId="4" xfId="0" applyFont="1" applyFill="1" applyBorder="1"/>
    <xf numFmtId="4" fontId="35" fillId="6" borderId="4" xfId="0" applyNumberFormat="1" applyFont="1" applyFill="1" applyBorder="1"/>
    <xf numFmtId="4" fontId="35" fillId="7" borderId="4" xfId="0" applyNumberFormat="1" applyFont="1" applyFill="1" applyBorder="1"/>
    <xf numFmtId="4" fontId="35" fillId="8" borderId="4" xfId="0" applyNumberFormat="1" applyFont="1" applyFill="1" applyBorder="1"/>
    <xf numFmtId="4" fontId="35" fillId="0" borderId="4" xfId="0" applyNumberFormat="1" applyFont="1" applyFill="1" applyBorder="1"/>
    <xf numFmtId="4" fontId="35" fillId="0" borderId="0" xfId="0" applyNumberFormat="1" applyFont="1" applyFill="1" applyBorder="1"/>
    <xf numFmtId="0" fontId="0" fillId="0" borderId="4" xfId="0" applyBorder="1" applyAlignment="1">
      <alignment horizontal="left"/>
    </xf>
    <xf numFmtId="0" fontId="8" fillId="2" borderId="4" xfId="0" applyFont="1" applyFill="1" applyBorder="1"/>
    <xf numFmtId="0" fontId="26" fillId="0" borderId="4" xfId="0" applyFont="1" applyFill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32" fillId="0" borderId="4" xfId="0" applyFont="1" applyBorder="1"/>
    <xf numFmtId="4" fontId="32" fillId="0" borderId="0" xfId="0" applyNumberFormat="1" applyFont="1"/>
    <xf numFmtId="4" fontId="26" fillId="0" borderId="0" xfId="0" applyNumberFormat="1" applyFont="1" applyFill="1" applyBorder="1"/>
    <xf numFmtId="4" fontId="26" fillId="8" borderId="4" xfId="0" applyNumberFormat="1" applyFont="1" applyFill="1" applyBorder="1"/>
    <xf numFmtId="4" fontId="32" fillId="0" borderId="0" xfId="0" applyNumberFormat="1" applyFont="1" applyFill="1" applyBorder="1"/>
    <xf numFmtId="3" fontId="20" fillId="2" borderId="4" xfId="0" applyNumberFormat="1" applyFont="1" applyFill="1" applyBorder="1" applyAlignment="1">
      <alignment horizontal="left"/>
    </xf>
    <xf numFmtId="0" fontId="35" fillId="0" borderId="4" xfId="0" applyFont="1" applyBorder="1"/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 wrapText="1"/>
    </xf>
    <xf numFmtId="4" fontId="20" fillId="0" borderId="0" xfId="0" applyNumberFormat="1" applyFont="1" applyFill="1" applyBorder="1" applyAlignment="1">
      <alignment vertical="center" wrapText="1"/>
    </xf>
    <xf numFmtId="3" fontId="21" fillId="0" borderId="1" xfId="0" applyNumberFormat="1" applyFont="1" applyFill="1" applyBorder="1"/>
    <xf numFmtId="0" fontId="20" fillId="4" borderId="4" xfId="0" applyFont="1" applyFill="1" applyBorder="1" applyAlignment="1"/>
    <xf numFmtId="3" fontId="0" fillId="0" borderId="4" xfId="0" applyNumberFormat="1" applyBorder="1"/>
    <xf numFmtId="4" fontId="20" fillId="6" borderId="4" xfId="0" applyNumberFormat="1" applyFont="1" applyFill="1" applyBorder="1"/>
    <xf numFmtId="0" fontId="20" fillId="9" borderId="1" xfId="0" applyFont="1" applyFill="1" applyBorder="1"/>
    <xf numFmtId="4" fontId="41" fillId="2" borderId="4" xfId="0" applyNumberFormat="1" applyFont="1" applyFill="1" applyBorder="1"/>
    <xf numFmtId="4" fontId="20" fillId="0" borderId="0" xfId="0" applyNumberFormat="1" applyFont="1" applyFill="1" applyBorder="1" applyAlignment="1">
      <alignment wrapText="1"/>
    </xf>
    <xf numFmtId="4" fontId="20" fillId="7" borderId="4" xfId="0" applyNumberFormat="1" applyFont="1" applyFill="1" applyBorder="1" applyAlignment="1">
      <alignment vertical="center" wrapText="1"/>
    </xf>
    <xf numFmtId="4" fontId="21" fillId="5" borderId="1" xfId="0" applyNumberFormat="1" applyFont="1" applyFill="1" applyBorder="1"/>
    <xf numFmtId="3" fontId="36" fillId="0" borderId="0" xfId="0" applyNumberFormat="1" applyFont="1" applyFill="1" applyBorder="1" applyAlignment="1">
      <alignment wrapText="1"/>
    </xf>
    <xf numFmtId="4" fontId="21" fillId="0" borderId="7" xfId="0" applyNumberFormat="1" applyFont="1" applyFill="1" applyBorder="1"/>
    <xf numFmtId="4" fontId="21" fillId="0" borderId="7" xfId="0" applyNumberFormat="1" applyFont="1" applyFill="1" applyBorder="1" applyAlignment="1">
      <alignment wrapText="1"/>
    </xf>
    <xf numFmtId="4" fontId="32" fillId="0" borderId="0" xfId="0" applyNumberFormat="1" applyFont="1" applyFill="1"/>
    <xf numFmtId="4" fontId="32" fillId="0" borderId="4" xfId="0" applyNumberFormat="1" applyFont="1" applyFill="1" applyBorder="1"/>
    <xf numFmtId="0" fontId="8" fillId="0" borderId="4" xfId="0" applyFont="1" applyFill="1" applyBorder="1" applyAlignment="1">
      <alignment horizontal="left"/>
    </xf>
    <xf numFmtId="4" fontId="31" fillId="0" borderId="4" xfId="0" applyNumberFormat="1" applyFont="1" applyFill="1" applyBorder="1"/>
    <xf numFmtId="0" fontId="21" fillId="0" borderId="4" xfId="0" applyFont="1" applyFill="1" applyBorder="1" applyAlignment="1">
      <alignment horizontal="left" wrapText="1"/>
    </xf>
    <xf numFmtId="4" fontId="21" fillId="6" borderId="4" xfId="0" applyNumberFormat="1" applyFont="1" applyFill="1" applyBorder="1"/>
    <xf numFmtId="4" fontId="15" fillId="0" borderId="0" xfId="0" applyNumberFormat="1" applyFont="1" applyFill="1" applyBorder="1"/>
    <xf numFmtId="4" fontId="15" fillId="0" borderId="0" xfId="0" applyNumberFormat="1" applyFont="1" applyFill="1" applyBorder="1" applyAlignment="1">
      <alignment wrapText="1"/>
    </xf>
    <xf numFmtId="4" fontId="21" fillId="6" borderId="4" xfId="0" applyNumberFormat="1" applyFont="1" applyFill="1" applyBorder="1" applyAlignment="1">
      <alignment horizontal="right"/>
    </xf>
    <xf numFmtId="4" fontId="21" fillId="7" borderId="4" xfId="0" applyNumberFormat="1" applyFont="1" applyFill="1" applyBorder="1" applyAlignment="1">
      <alignment horizontal="right"/>
    </xf>
    <xf numFmtId="4" fontId="21" fillId="8" borderId="4" xfId="0" applyNumberFormat="1" applyFont="1" applyFill="1" applyBorder="1" applyAlignment="1">
      <alignment horizontal="right" wrapText="1"/>
    </xf>
    <xf numFmtId="4" fontId="36" fillId="0" borderId="4" xfId="0" applyNumberFormat="1" applyFont="1" applyFill="1" applyBorder="1" applyAlignment="1">
      <alignment wrapText="1"/>
    </xf>
    <xf numFmtId="4" fontId="36" fillId="0" borderId="4" xfId="0" applyNumberFormat="1" applyFont="1" applyFill="1" applyBorder="1"/>
    <xf numFmtId="4" fontId="36" fillId="10" borderId="4" xfId="0" applyNumberFormat="1" applyFont="1" applyFill="1" applyBorder="1"/>
    <xf numFmtId="4" fontId="20" fillId="6" borderId="4" xfId="0" applyNumberFormat="1" applyFont="1" applyFill="1" applyBorder="1" applyAlignment="1"/>
    <xf numFmtId="0" fontId="0" fillId="9" borderId="4" xfId="0" applyFill="1" applyBorder="1"/>
    <xf numFmtId="4" fontId="8" fillId="6" borderId="4" xfId="0" applyNumberFormat="1" applyFont="1" applyFill="1" applyBorder="1" applyAlignment="1">
      <alignment horizontal="center" vertical="center" wrapText="1"/>
    </xf>
    <xf numFmtId="49" fontId="39" fillId="6" borderId="4" xfId="0" applyNumberFormat="1" applyFont="1" applyFill="1" applyBorder="1" applyAlignment="1">
      <alignment horizontal="center" vertical="center" wrapText="1"/>
    </xf>
    <xf numFmtId="0" fontId="32" fillId="0" borderId="4" xfId="0" applyFont="1" applyFill="1" applyBorder="1"/>
    <xf numFmtId="0" fontId="42" fillId="0" borderId="4" xfId="0" applyFont="1" applyFill="1" applyBorder="1"/>
    <xf numFmtId="0" fontId="20" fillId="0" borderId="3" xfId="0" applyFont="1" applyFill="1" applyBorder="1" applyAlignment="1">
      <alignment horizontal="center"/>
    </xf>
    <xf numFmtId="4" fontId="20" fillId="0" borderId="3" xfId="0" applyNumberFormat="1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4" fontId="31" fillId="0" borderId="1" xfId="0" applyNumberFormat="1" applyFont="1" applyFill="1" applyBorder="1" applyAlignment="1">
      <alignment horizontal="center"/>
    </xf>
    <xf numFmtId="4" fontId="31" fillId="0" borderId="4" xfId="0" applyNumberFormat="1" applyFont="1" applyFill="1" applyBorder="1" applyAlignment="1">
      <alignment horizontal="center"/>
    </xf>
    <xf numFmtId="0" fontId="4" fillId="0" borderId="0" xfId="0" applyFont="1" applyFill="1"/>
    <xf numFmtId="4" fontId="18" fillId="0" borderId="0" xfId="0" applyNumberFormat="1" applyFont="1" applyFill="1" applyBorder="1"/>
    <xf numFmtId="0" fontId="29" fillId="0" borderId="0" xfId="0" applyFont="1" applyFill="1"/>
    <xf numFmtId="4" fontId="21" fillId="0" borderId="5" xfId="0" applyNumberFormat="1" applyFont="1" applyFill="1" applyBorder="1" applyAlignment="1">
      <alignment wrapText="1"/>
    </xf>
    <xf numFmtId="0" fontId="45" fillId="0" borderId="4" xfId="0" applyFont="1" applyFill="1" applyBorder="1"/>
    <xf numFmtId="0" fontId="23" fillId="0" borderId="0" xfId="0" applyFont="1" applyFill="1"/>
    <xf numFmtId="4" fontId="43" fillId="0" borderId="0" xfId="0" applyNumberFormat="1" applyFont="1" applyFill="1"/>
    <xf numFmtId="4" fontId="8" fillId="0" borderId="0" xfId="0" applyNumberFormat="1" applyFont="1" applyFill="1"/>
    <xf numFmtId="4" fontId="12" fillId="0" borderId="0" xfId="0" applyNumberFormat="1" applyFont="1" applyFill="1"/>
    <xf numFmtId="4" fontId="4" fillId="0" borderId="0" xfId="0" applyNumberFormat="1" applyFont="1" applyFill="1"/>
    <xf numFmtId="4" fontId="22" fillId="0" borderId="0" xfId="0" applyNumberFormat="1" applyFont="1" applyFill="1"/>
    <xf numFmtId="0" fontId="32" fillId="0" borderId="0" xfId="0" applyFont="1" applyFill="1"/>
    <xf numFmtId="4" fontId="31" fillId="0" borderId="0" xfId="0" applyNumberFormat="1" applyFont="1" applyFill="1" applyBorder="1"/>
    <xf numFmtId="0" fontId="22" fillId="0" borderId="0" xfId="0" applyFont="1" applyFill="1"/>
    <xf numFmtId="0" fontId="9" fillId="0" borderId="0" xfId="0" applyFont="1" applyFill="1" applyAlignment="1">
      <alignment horizontal="left"/>
    </xf>
    <xf numFmtId="0" fontId="31" fillId="0" borderId="0" xfId="0" applyFont="1" applyFill="1"/>
    <xf numFmtId="0" fontId="7" fillId="0" borderId="0" xfId="0" applyFont="1" applyFill="1"/>
    <xf numFmtId="4" fontId="38" fillId="6" borderId="4" xfId="0" applyNumberFormat="1" applyFont="1" applyFill="1" applyBorder="1"/>
    <xf numFmtId="0" fontId="35" fillId="7" borderId="4" xfId="0" applyFont="1" applyFill="1" applyBorder="1"/>
    <xf numFmtId="0" fontId="35" fillId="8" borderId="4" xfId="0" applyFont="1" applyFill="1" applyBorder="1"/>
    <xf numFmtId="0" fontId="38" fillId="0" borderId="0" xfId="0" applyFont="1" applyFill="1" applyBorder="1"/>
    <xf numFmtId="0" fontId="35" fillId="0" borderId="0" xfId="0" applyFont="1" applyBorder="1"/>
    <xf numFmtId="0" fontId="38" fillId="7" borderId="4" xfId="0" applyFont="1" applyFill="1" applyBorder="1"/>
    <xf numFmtId="0" fontId="38" fillId="7" borderId="4" xfId="0" applyFont="1" applyFill="1" applyBorder="1" applyAlignment="1">
      <alignment horizontal="left"/>
    </xf>
    <xf numFmtId="0" fontId="38" fillId="8" borderId="4" xfId="0" applyFont="1" applyFill="1" applyBorder="1"/>
    <xf numFmtId="0" fontId="38" fillId="8" borderId="4" xfId="0" applyFont="1" applyFill="1" applyBorder="1" applyAlignment="1">
      <alignment horizontal="left"/>
    </xf>
    <xf numFmtId="0" fontId="38" fillId="0" borderId="4" xfId="0" applyFont="1" applyFill="1" applyBorder="1"/>
    <xf numFmtId="0" fontId="38" fillId="0" borderId="4" xfId="0" applyFont="1" applyFill="1" applyBorder="1" applyAlignment="1">
      <alignment horizontal="left"/>
    </xf>
    <xf numFmtId="0" fontId="36" fillId="10" borderId="4" xfId="0" applyFont="1" applyFill="1" applyBorder="1"/>
    <xf numFmtId="0" fontId="36" fillId="10" borderId="4" xfId="0" applyFont="1" applyFill="1" applyBorder="1" applyAlignment="1">
      <alignment horizontal="left"/>
    </xf>
    <xf numFmtId="0" fontId="13" fillId="2" borderId="7" xfId="0" applyFont="1" applyFill="1" applyBorder="1"/>
    <xf numFmtId="0" fontId="13" fillId="2" borderId="7" xfId="0" applyFont="1" applyFill="1" applyBorder="1" applyAlignment="1">
      <alignment horizontal="left"/>
    </xf>
    <xf numFmtId="0" fontId="20" fillId="2" borderId="7" xfId="0" applyFont="1" applyFill="1" applyBorder="1" applyAlignment="1">
      <alignment wrapText="1"/>
    </xf>
    <xf numFmtId="4" fontId="20" fillId="2" borderId="7" xfId="0" applyNumberFormat="1" applyFont="1" applyFill="1" applyBorder="1"/>
    <xf numFmtId="14" fontId="13" fillId="4" borderId="4" xfId="0" applyNumberFormat="1" applyFont="1" applyFill="1" applyBorder="1" applyAlignment="1"/>
    <xf numFmtId="0" fontId="29" fillId="4" borderId="4" xfId="0" applyFont="1" applyFill="1" applyBorder="1" applyAlignment="1"/>
    <xf numFmtId="0" fontId="30" fillId="4" borderId="4" xfId="0" applyFont="1" applyFill="1" applyBorder="1" applyAlignment="1"/>
    <xf numFmtId="0" fontId="20" fillId="4" borderId="4" xfId="0" applyFont="1" applyFill="1" applyBorder="1" applyAlignment="1">
      <alignment wrapText="1"/>
    </xf>
    <xf numFmtId="0" fontId="21" fillId="11" borderId="4" xfId="0" applyNumberFormat="1" applyFont="1" applyFill="1" applyBorder="1"/>
    <xf numFmtId="0" fontId="12" fillId="11" borderId="4" xfId="0" applyFont="1" applyFill="1" applyBorder="1" applyAlignment="1">
      <alignment horizontal="left"/>
    </xf>
    <xf numFmtId="0" fontId="21" fillId="11" borderId="4" xfId="0" applyFont="1" applyFill="1" applyBorder="1" applyAlignment="1">
      <alignment wrapText="1"/>
    </xf>
    <xf numFmtId="4" fontId="21" fillId="11" borderId="4" xfId="0" applyNumberFormat="1" applyFont="1" applyFill="1" applyBorder="1" applyAlignment="1">
      <alignment wrapText="1"/>
    </xf>
    <xf numFmtId="4" fontId="26" fillId="11" borderId="4" xfId="0" applyNumberFormat="1" applyFont="1" applyFill="1" applyBorder="1"/>
    <xf numFmtId="4" fontId="21" fillId="11" borderId="4" xfId="0" applyNumberFormat="1" applyFont="1" applyFill="1" applyBorder="1"/>
    <xf numFmtId="4" fontId="20" fillId="11" borderId="4" xfId="0" applyNumberFormat="1" applyFont="1" applyFill="1" applyBorder="1" applyAlignment="1">
      <alignment wrapText="1"/>
    </xf>
    <xf numFmtId="4" fontId="20" fillId="11" borderId="4" xfId="0" applyNumberFormat="1" applyFont="1" applyFill="1" applyBorder="1"/>
    <xf numFmtId="4" fontId="42" fillId="11" borderId="4" xfId="0" applyNumberFormat="1" applyFont="1" applyFill="1" applyBorder="1"/>
    <xf numFmtId="0" fontId="13" fillId="11" borderId="7" xfId="0" applyFont="1" applyFill="1" applyBorder="1" applyAlignment="1">
      <alignment horizontal="left"/>
    </xf>
    <xf numFmtId="4" fontId="30" fillId="11" borderId="7" xfId="0" applyNumberFormat="1" applyFont="1" applyFill="1" applyBorder="1"/>
    <xf numFmtId="0" fontId="0" fillId="11" borderId="0" xfId="0" applyFill="1"/>
    <xf numFmtId="0" fontId="4" fillId="11" borderId="7" xfId="0" applyFont="1" applyFill="1" applyBorder="1"/>
    <xf numFmtId="0" fontId="21" fillId="11" borderId="7" xfId="0" applyFont="1" applyFill="1" applyBorder="1"/>
    <xf numFmtId="4" fontId="21" fillId="11" borderId="7" xfId="0" applyNumberFormat="1" applyFont="1" applyFill="1" applyBorder="1" applyAlignment="1">
      <alignment wrapText="1"/>
    </xf>
    <xf numFmtId="4" fontId="21" fillId="11" borderId="7" xfId="0" applyNumberFormat="1" applyFont="1" applyFill="1" applyBorder="1"/>
    <xf numFmtId="0" fontId="32" fillId="11" borderId="4" xfId="0" applyFont="1" applyFill="1" applyBorder="1"/>
    <xf numFmtId="4" fontId="30" fillId="11" borderId="4" xfId="0" applyNumberFormat="1" applyFont="1" applyFill="1" applyBorder="1"/>
    <xf numFmtId="14" fontId="8" fillId="4" borderId="4" xfId="0" applyNumberFormat="1" applyFont="1" applyFill="1" applyBorder="1" applyAlignment="1"/>
    <xf numFmtId="0" fontId="0" fillId="0" borderId="0" xfId="0" applyFont="1"/>
    <xf numFmtId="0" fontId="0" fillId="0" borderId="0" xfId="0" applyFont="1" applyFill="1"/>
    <xf numFmtId="0" fontId="29" fillId="0" borderId="4" xfId="0" applyFont="1" applyFill="1" applyBorder="1" applyAlignment="1">
      <alignment horizontal="left"/>
    </xf>
    <xf numFmtId="0" fontId="30" fillId="0" borderId="4" xfId="0" applyFont="1" applyFill="1" applyBorder="1"/>
    <xf numFmtId="0" fontId="31" fillId="7" borderId="4" xfId="0" applyFont="1" applyFill="1" applyBorder="1"/>
    <xf numFmtId="0" fontId="26" fillId="11" borderId="4" xfId="0" applyFont="1" applyFill="1" applyBorder="1"/>
    <xf numFmtId="0" fontId="26" fillId="0" borderId="0" xfId="0" applyFont="1"/>
    <xf numFmtId="0" fontId="26" fillId="0" borderId="0" xfId="0" applyFont="1" applyFill="1"/>
    <xf numFmtId="4" fontId="44" fillId="0" borderId="4" xfId="0" applyNumberFormat="1" applyFont="1" applyBorder="1"/>
    <xf numFmtId="4" fontId="20" fillId="2" borderId="1" xfId="0" applyNumberFormat="1" applyFont="1" applyFill="1" applyBorder="1"/>
    <xf numFmtId="4" fontId="20" fillId="0" borderId="1" xfId="0" applyNumberFormat="1" applyFont="1" applyFill="1" applyBorder="1" applyAlignment="1">
      <alignment wrapText="1"/>
    </xf>
    <xf numFmtId="4" fontId="26" fillId="0" borderId="1" xfId="0" applyNumberFormat="1" applyFont="1" applyBorder="1"/>
    <xf numFmtId="4" fontId="20" fillId="0" borderId="1" xfId="0" applyNumberFormat="1" applyFont="1" applyFill="1" applyBorder="1"/>
    <xf numFmtId="4" fontId="26" fillId="0" borderId="1" xfId="0" applyNumberFormat="1" applyFont="1" applyFill="1" applyBorder="1"/>
    <xf numFmtId="4" fontId="26" fillId="11" borderId="1" xfId="0" applyNumberFormat="1" applyFont="1" applyFill="1" applyBorder="1"/>
    <xf numFmtId="0" fontId="26" fillId="11" borderId="1" xfId="0" applyFont="1" applyFill="1" applyBorder="1"/>
    <xf numFmtId="4" fontId="21" fillId="0" borderId="1" xfId="0" applyNumberFormat="1" applyFont="1" applyFill="1" applyBorder="1" applyAlignment="1">
      <alignment horizontal="right"/>
    </xf>
    <xf numFmtId="4" fontId="21" fillId="0" borderId="6" xfId="0" applyNumberFormat="1" applyFont="1" applyFill="1" applyBorder="1" applyAlignment="1">
      <alignment wrapText="1"/>
    </xf>
    <xf numFmtId="4" fontId="20" fillId="2" borderId="1" xfId="0" applyNumberFormat="1" applyFont="1" applyFill="1" applyBorder="1" applyAlignment="1"/>
    <xf numFmtId="4" fontId="20" fillId="0" borderId="1" xfId="0" applyNumberFormat="1" applyFont="1" applyFill="1" applyBorder="1" applyAlignment="1"/>
    <xf numFmtId="4" fontId="30" fillId="0" borderId="1" xfId="0" applyNumberFormat="1" applyFont="1" applyFill="1" applyBorder="1"/>
    <xf numFmtId="4" fontId="30" fillId="6" borderId="1" xfId="0" applyNumberFormat="1" applyFont="1" applyFill="1" applyBorder="1"/>
    <xf numFmtId="4" fontId="20" fillId="6" borderId="1" xfId="0" applyNumberFormat="1" applyFont="1" applyFill="1" applyBorder="1" applyAlignment="1">
      <alignment wrapText="1"/>
    </xf>
    <xf numFmtId="4" fontId="30" fillId="11" borderId="8" xfId="0" applyNumberFormat="1" applyFont="1" applyFill="1" applyBorder="1"/>
    <xf numFmtId="4" fontId="20" fillId="2" borderId="8" xfId="0" applyNumberFormat="1" applyFont="1" applyFill="1" applyBorder="1"/>
    <xf numFmtId="4" fontId="30" fillId="7" borderId="1" xfId="0" applyNumberFormat="1" applyFont="1" applyFill="1" applyBorder="1"/>
    <xf numFmtId="4" fontId="20" fillId="7" borderId="1" xfId="0" applyNumberFormat="1" applyFont="1" applyFill="1" applyBorder="1"/>
    <xf numFmtId="4" fontId="20" fillId="4" borderId="1" xfId="0" applyNumberFormat="1" applyFont="1" applyFill="1" applyBorder="1"/>
    <xf numFmtId="4" fontId="30" fillId="11" borderId="1" xfId="0" applyNumberFormat="1" applyFont="1" applyFill="1" applyBorder="1"/>
    <xf numFmtId="4" fontId="20" fillId="4" borderId="1" xfId="0" applyNumberFormat="1" applyFont="1" applyFill="1" applyBorder="1" applyAlignment="1">
      <alignment vertical="center" wrapText="1"/>
    </xf>
    <xf numFmtId="4" fontId="26" fillId="8" borderId="1" xfId="0" applyNumberFormat="1" applyFont="1" applyFill="1" applyBorder="1"/>
    <xf numFmtId="0" fontId="25" fillId="0" borderId="4" xfId="0" applyFont="1" applyFill="1" applyBorder="1"/>
    <xf numFmtId="4" fontId="31" fillId="0" borderId="0" xfId="0" applyNumberFormat="1" applyFont="1" applyFill="1"/>
    <xf numFmtId="4" fontId="44" fillId="0" borderId="4" xfId="0" applyNumberFormat="1" applyFont="1" applyFill="1" applyBorder="1"/>
    <xf numFmtId="4" fontId="11" fillId="0" borderId="0" xfId="0" applyNumberFormat="1" applyFont="1" applyFill="1" applyAlignment="1">
      <alignment horizontal="left"/>
    </xf>
    <xf numFmtId="0" fontId="11" fillId="0" borderId="0" xfId="0" applyFont="1" applyFill="1" applyAlignment="1">
      <alignment horizontal="left"/>
    </xf>
    <xf numFmtId="4" fontId="47" fillId="0" borderId="4" xfId="0" applyNumberFormat="1" applyFont="1" applyFill="1" applyBorder="1"/>
    <xf numFmtId="0" fontId="21" fillId="0" borderId="0" xfId="0" applyFont="1" applyFill="1"/>
    <xf numFmtId="4" fontId="40" fillId="0" borderId="0" xfId="0" applyNumberFormat="1" applyFont="1" applyFill="1"/>
    <xf numFmtId="0" fontId="40" fillId="0" borderId="0" xfId="0" applyFont="1" applyFill="1"/>
    <xf numFmtId="0" fontId="5" fillId="0" borderId="0" xfId="0" applyFont="1" applyFill="1"/>
    <xf numFmtId="4" fontId="32" fillId="11" borderId="0" xfId="0" applyNumberFormat="1" applyFont="1" applyFill="1"/>
    <xf numFmtId="0" fontId="32" fillId="11" borderId="0" xfId="0" applyFont="1" applyFill="1"/>
    <xf numFmtId="4" fontId="28" fillId="0" borderId="0" xfId="0" applyNumberFormat="1" applyFont="1" applyFill="1"/>
    <xf numFmtId="4" fontId="3" fillId="0" borderId="0" xfId="0" applyNumberFormat="1" applyFont="1" applyFill="1"/>
    <xf numFmtId="0" fontId="12" fillId="0" borderId="4" xfId="0" applyFont="1" applyFill="1" applyBorder="1" applyAlignment="1">
      <alignment vertical="center"/>
    </xf>
    <xf numFmtId="0" fontId="21" fillId="0" borderId="4" xfId="0" applyFont="1" applyFill="1" applyBorder="1" applyAlignment="1">
      <alignment vertical="center" wrapText="1"/>
    </xf>
    <xf numFmtId="0" fontId="26" fillId="0" borderId="4" xfId="0" applyFont="1" applyFill="1" applyBorder="1"/>
    <xf numFmtId="3" fontId="12" fillId="0" borderId="4" xfId="0" applyNumberFormat="1" applyFont="1" applyFill="1" applyBorder="1" applyAlignment="1">
      <alignment horizontal="left" vertical="center"/>
    </xf>
    <xf numFmtId="4" fontId="44" fillId="0" borderId="4" xfId="0" applyNumberFormat="1" applyFont="1" applyFill="1" applyBorder="1" applyAlignment="1">
      <alignment horizontal="left"/>
    </xf>
    <xf numFmtId="4" fontId="44" fillId="11" borderId="4" xfId="0" applyNumberFormat="1" applyFont="1" applyFill="1" applyBorder="1"/>
    <xf numFmtId="4" fontId="48" fillId="0" borderId="4" xfId="0" applyNumberFormat="1" applyFont="1" applyFill="1" applyBorder="1"/>
    <xf numFmtId="0" fontId="48" fillId="0" borderId="4" xfId="0" applyFont="1" applyFill="1" applyBorder="1"/>
    <xf numFmtId="0" fontId="20" fillId="11" borderId="4" xfId="0" applyFont="1" applyFill="1" applyBorder="1"/>
    <xf numFmtId="4" fontId="20" fillId="11" borderId="1" xfId="0" applyNumberFormat="1" applyFont="1" applyFill="1" applyBorder="1" applyAlignment="1">
      <alignment wrapText="1"/>
    </xf>
    <xf numFmtId="3" fontId="21" fillId="11" borderId="4" xfId="0" applyNumberFormat="1" applyFont="1" applyFill="1" applyBorder="1" applyAlignment="1">
      <alignment horizontal="left"/>
    </xf>
    <xf numFmtId="4" fontId="44" fillId="7" borderId="4" xfId="0" applyNumberFormat="1" applyFont="1" applyFill="1" applyBorder="1"/>
    <xf numFmtId="4" fontId="26" fillId="7" borderId="4" xfId="0" applyNumberFormat="1" applyFont="1" applyFill="1" applyBorder="1"/>
    <xf numFmtId="4" fontId="44" fillId="9" borderId="4" xfId="0" applyNumberFormat="1" applyFont="1" applyFill="1" applyBorder="1"/>
    <xf numFmtId="4" fontId="26" fillId="9" borderId="4" xfId="0" applyNumberFormat="1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33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5" fillId="6" borderId="1" xfId="0" applyFont="1" applyFill="1" applyBorder="1" applyAlignment="1"/>
    <xf numFmtId="0" fontId="35" fillId="6" borderId="2" xfId="0" applyFont="1" applyFill="1" applyBorder="1" applyAlignment="1"/>
    <xf numFmtId="0" fontId="35" fillId="6" borderId="3" xfId="0" applyFont="1" applyFill="1" applyBorder="1" applyAlignment="1"/>
    <xf numFmtId="0" fontId="36" fillId="0" borderId="1" xfId="0" applyFont="1" applyFill="1" applyBorder="1" applyAlignment="1"/>
    <xf numFmtId="0" fontId="36" fillId="0" borderId="2" xfId="0" applyFont="1" applyFill="1" applyBorder="1" applyAlignment="1"/>
    <xf numFmtId="0" fontId="36" fillId="0" borderId="3" xfId="0" applyFont="1" applyFill="1" applyBorder="1" applyAlignment="1"/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44" fontId="9" fillId="0" borderId="1" xfId="2" applyFont="1" applyFill="1" applyBorder="1" applyAlignment="1">
      <alignment horizontal="center"/>
    </xf>
    <xf numFmtId="44" fontId="9" fillId="0" borderId="2" xfId="2" applyFont="1" applyFill="1" applyBorder="1" applyAlignment="1">
      <alignment horizontal="center"/>
    </xf>
    <xf numFmtId="44" fontId="9" fillId="0" borderId="3" xfId="2" applyFont="1" applyFill="1" applyBorder="1" applyAlignment="1">
      <alignment horizontal="center"/>
    </xf>
    <xf numFmtId="0" fontId="20" fillId="4" borderId="1" xfId="0" applyFont="1" applyFill="1" applyBorder="1" applyAlignment="1">
      <alignment wrapText="1"/>
    </xf>
    <xf numFmtId="0" fontId="20" fillId="4" borderId="2" xfId="0" applyFont="1" applyFill="1" applyBorder="1" applyAlignment="1">
      <alignment wrapText="1"/>
    </xf>
    <xf numFmtId="0" fontId="20" fillId="4" borderId="3" xfId="0" applyFont="1" applyFill="1" applyBorder="1" applyAlignment="1">
      <alignment wrapText="1"/>
    </xf>
    <xf numFmtId="0" fontId="46" fillId="0" borderId="1" xfId="0" applyFont="1" applyBorder="1" applyAlignment="1"/>
    <xf numFmtId="0" fontId="46" fillId="0" borderId="2" xfId="0" applyFont="1" applyBorder="1" applyAlignment="1"/>
    <xf numFmtId="0" fontId="46" fillId="0" borderId="3" xfId="0" applyFont="1" applyBorder="1" applyAlignment="1"/>
  </cellXfs>
  <cellStyles count="3">
    <cellStyle name="Čiarka" xfId="1" builtinId="3"/>
    <cellStyle name="Mena" xfId="2" builtinId="4"/>
    <cellStyle name="Normálne" xfId="0" builtinId="0"/>
  </cellStyles>
  <dxfs count="0"/>
  <tableStyles count="0" defaultTableStyle="TableStyleMedium2" defaultPivotStyle="PivotStyleLight16"/>
  <colors>
    <mruColors>
      <color rgb="FFFF6600"/>
      <color rgb="FF99CC00"/>
      <color rgb="FFC0C0C0"/>
      <color rgb="FFFF9900"/>
      <color rgb="FFFFCC00"/>
      <color rgb="FFCCCCFF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3"/>
  <sheetViews>
    <sheetView topLeftCell="A37" workbookViewId="0">
      <selection activeCell="O45" sqref="O45"/>
    </sheetView>
  </sheetViews>
  <sheetFormatPr defaultRowHeight="15" x14ac:dyDescent="0.25"/>
  <cols>
    <col min="1" max="1" width="8.42578125" customWidth="1"/>
    <col min="2" max="2" width="47.42578125" customWidth="1"/>
    <col min="3" max="3" width="11.7109375" hidden="1" customWidth="1"/>
    <col min="4" max="4" width="12" style="196" hidden="1" customWidth="1"/>
    <col min="5" max="5" width="11.7109375" style="196" hidden="1" customWidth="1"/>
    <col min="6" max="6" width="12" style="196" hidden="1" customWidth="1"/>
    <col min="7" max="7" width="11.85546875" style="196" customWidth="1"/>
    <col min="8" max="9" width="12.28515625" style="196" hidden="1" customWidth="1"/>
    <col min="10" max="10" width="11.7109375" style="324" customWidth="1"/>
    <col min="11" max="11" width="14.7109375" style="324" customWidth="1"/>
    <col min="254" max="254" width="7.42578125" customWidth="1"/>
    <col min="255" max="255" width="36.85546875" customWidth="1"/>
    <col min="256" max="257" width="11.5703125" customWidth="1"/>
    <col min="258" max="258" width="10.7109375" customWidth="1"/>
    <col min="259" max="259" width="11" customWidth="1"/>
    <col min="260" max="260" width="9" customWidth="1"/>
    <col min="261" max="261" width="10.42578125" customWidth="1"/>
    <col min="262" max="262" width="10.140625" customWidth="1"/>
    <col min="510" max="510" width="7.42578125" customWidth="1"/>
    <col min="511" max="511" width="36.85546875" customWidth="1"/>
    <col min="512" max="513" width="11.5703125" customWidth="1"/>
    <col min="514" max="514" width="10.7109375" customWidth="1"/>
    <col min="515" max="515" width="11" customWidth="1"/>
    <col min="516" max="516" width="9" customWidth="1"/>
    <col min="517" max="517" width="10.42578125" customWidth="1"/>
    <col min="518" max="518" width="10.140625" customWidth="1"/>
    <col min="766" max="766" width="7.42578125" customWidth="1"/>
    <col min="767" max="767" width="36.85546875" customWidth="1"/>
    <col min="768" max="769" width="11.5703125" customWidth="1"/>
    <col min="770" max="770" width="10.7109375" customWidth="1"/>
    <col min="771" max="771" width="11" customWidth="1"/>
    <col min="772" max="772" width="9" customWidth="1"/>
    <col min="773" max="773" width="10.42578125" customWidth="1"/>
    <col min="774" max="774" width="10.140625" customWidth="1"/>
    <col min="1022" max="1022" width="7.42578125" customWidth="1"/>
    <col min="1023" max="1023" width="36.85546875" customWidth="1"/>
    <col min="1024" max="1025" width="11.5703125" customWidth="1"/>
    <col min="1026" max="1026" width="10.7109375" customWidth="1"/>
    <col min="1027" max="1027" width="11" customWidth="1"/>
    <col min="1028" max="1028" width="9" customWidth="1"/>
    <col min="1029" max="1029" width="10.42578125" customWidth="1"/>
    <col min="1030" max="1030" width="10.140625" customWidth="1"/>
    <col min="1278" max="1278" width="7.42578125" customWidth="1"/>
    <col min="1279" max="1279" width="36.85546875" customWidth="1"/>
    <col min="1280" max="1281" width="11.5703125" customWidth="1"/>
    <col min="1282" max="1282" width="10.7109375" customWidth="1"/>
    <col min="1283" max="1283" width="11" customWidth="1"/>
    <col min="1284" max="1284" width="9" customWidth="1"/>
    <col min="1285" max="1285" width="10.42578125" customWidth="1"/>
    <col min="1286" max="1286" width="10.140625" customWidth="1"/>
    <col min="1534" max="1534" width="7.42578125" customWidth="1"/>
    <col min="1535" max="1535" width="36.85546875" customWidth="1"/>
    <col min="1536" max="1537" width="11.5703125" customWidth="1"/>
    <col min="1538" max="1538" width="10.7109375" customWidth="1"/>
    <col min="1539" max="1539" width="11" customWidth="1"/>
    <col min="1540" max="1540" width="9" customWidth="1"/>
    <col min="1541" max="1541" width="10.42578125" customWidth="1"/>
    <col min="1542" max="1542" width="10.140625" customWidth="1"/>
    <col min="1790" max="1790" width="7.42578125" customWidth="1"/>
    <col min="1791" max="1791" width="36.85546875" customWidth="1"/>
    <col min="1792" max="1793" width="11.5703125" customWidth="1"/>
    <col min="1794" max="1794" width="10.7109375" customWidth="1"/>
    <col min="1795" max="1795" width="11" customWidth="1"/>
    <col min="1796" max="1796" width="9" customWidth="1"/>
    <col min="1797" max="1797" width="10.42578125" customWidth="1"/>
    <col min="1798" max="1798" width="10.140625" customWidth="1"/>
    <col min="2046" max="2046" width="7.42578125" customWidth="1"/>
    <col min="2047" max="2047" width="36.85546875" customWidth="1"/>
    <col min="2048" max="2049" width="11.5703125" customWidth="1"/>
    <col min="2050" max="2050" width="10.7109375" customWidth="1"/>
    <col min="2051" max="2051" width="11" customWidth="1"/>
    <col min="2052" max="2052" width="9" customWidth="1"/>
    <col min="2053" max="2053" width="10.42578125" customWidth="1"/>
    <col min="2054" max="2054" width="10.140625" customWidth="1"/>
    <col min="2302" max="2302" width="7.42578125" customWidth="1"/>
    <col min="2303" max="2303" width="36.85546875" customWidth="1"/>
    <col min="2304" max="2305" width="11.5703125" customWidth="1"/>
    <col min="2306" max="2306" width="10.7109375" customWidth="1"/>
    <col min="2307" max="2307" width="11" customWidth="1"/>
    <col min="2308" max="2308" width="9" customWidth="1"/>
    <col min="2309" max="2309" width="10.42578125" customWidth="1"/>
    <col min="2310" max="2310" width="10.140625" customWidth="1"/>
    <col min="2558" max="2558" width="7.42578125" customWidth="1"/>
    <col min="2559" max="2559" width="36.85546875" customWidth="1"/>
    <col min="2560" max="2561" width="11.5703125" customWidth="1"/>
    <col min="2562" max="2562" width="10.7109375" customWidth="1"/>
    <col min="2563" max="2563" width="11" customWidth="1"/>
    <col min="2564" max="2564" width="9" customWidth="1"/>
    <col min="2565" max="2565" width="10.42578125" customWidth="1"/>
    <col min="2566" max="2566" width="10.140625" customWidth="1"/>
    <col min="2814" max="2814" width="7.42578125" customWidth="1"/>
    <col min="2815" max="2815" width="36.85546875" customWidth="1"/>
    <col min="2816" max="2817" width="11.5703125" customWidth="1"/>
    <col min="2818" max="2818" width="10.7109375" customWidth="1"/>
    <col min="2819" max="2819" width="11" customWidth="1"/>
    <col min="2820" max="2820" width="9" customWidth="1"/>
    <col min="2821" max="2821" width="10.42578125" customWidth="1"/>
    <col min="2822" max="2822" width="10.140625" customWidth="1"/>
    <col min="3070" max="3070" width="7.42578125" customWidth="1"/>
    <col min="3071" max="3071" width="36.85546875" customWidth="1"/>
    <col min="3072" max="3073" width="11.5703125" customWidth="1"/>
    <col min="3074" max="3074" width="10.7109375" customWidth="1"/>
    <col min="3075" max="3075" width="11" customWidth="1"/>
    <col min="3076" max="3076" width="9" customWidth="1"/>
    <col min="3077" max="3077" width="10.42578125" customWidth="1"/>
    <col min="3078" max="3078" width="10.140625" customWidth="1"/>
    <col min="3326" max="3326" width="7.42578125" customWidth="1"/>
    <col min="3327" max="3327" width="36.85546875" customWidth="1"/>
    <col min="3328" max="3329" width="11.5703125" customWidth="1"/>
    <col min="3330" max="3330" width="10.7109375" customWidth="1"/>
    <col min="3331" max="3331" width="11" customWidth="1"/>
    <col min="3332" max="3332" width="9" customWidth="1"/>
    <col min="3333" max="3333" width="10.42578125" customWidth="1"/>
    <col min="3334" max="3334" width="10.140625" customWidth="1"/>
    <col min="3582" max="3582" width="7.42578125" customWidth="1"/>
    <col min="3583" max="3583" width="36.85546875" customWidth="1"/>
    <col min="3584" max="3585" width="11.5703125" customWidth="1"/>
    <col min="3586" max="3586" width="10.7109375" customWidth="1"/>
    <col min="3587" max="3587" width="11" customWidth="1"/>
    <col min="3588" max="3588" width="9" customWidth="1"/>
    <col min="3589" max="3589" width="10.42578125" customWidth="1"/>
    <col min="3590" max="3590" width="10.140625" customWidth="1"/>
    <col min="3838" max="3838" width="7.42578125" customWidth="1"/>
    <col min="3839" max="3839" width="36.85546875" customWidth="1"/>
    <col min="3840" max="3841" width="11.5703125" customWidth="1"/>
    <col min="3842" max="3842" width="10.7109375" customWidth="1"/>
    <col min="3843" max="3843" width="11" customWidth="1"/>
    <col min="3844" max="3844" width="9" customWidth="1"/>
    <col min="3845" max="3845" width="10.42578125" customWidth="1"/>
    <col min="3846" max="3846" width="10.140625" customWidth="1"/>
    <col min="4094" max="4094" width="7.42578125" customWidth="1"/>
    <col min="4095" max="4095" width="36.85546875" customWidth="1"/>
    <col min="4096" max="4097" width="11.5703125" customWidth="1"/>
    <col min="4098" max="4098" width="10.7109375" customWidth="1"/>
    <col min="4099" max="4099" width="11" customWidth="1"/>
    <col min="4100" max="4100" width="9" customWidth="1"/>
    <col min="4101" max="4101" width="10.42578125" customWidth="1"/>
    <col min="4102" max="4102" width="10.140625" customWidth="1"/>
    <col min="4350" max="4350" width="7.42578125" customWidth="1"/>
    <col min="4351" max="4351" width="36.85546875" customWidth="1"/>
    <col min="4352" max="4353" width="11.5703125" customWidth="1"/>
    <col min="4354" max="4354" width="10.7109375" customWidth="1"/>
    <col min="4355" max="4355" width="11" customWidth="1"/>
    <col min="4356" max="4356" width="9" customWidth="1"/>
    <col min="4357" max="4357" width="10.42578125" customWidth="1"/>
    <col min="4358" max="4358" width="10.140625" customWidth="1"/>
    <col min="4606" max="4606" width="7.42578125" customWidth="1"/>
    <col min="4607" max="4607" width="36.85546875" customWidth="1"/>
    <col min="4608" max="4609" width="11.5703125" customWidth="1"/>
    <col min="4610" max="4610" width="10.7109375" customWidth="1"/>
    <col min="4611" max="4611" width="11" customWidth="1"/>
    <col min="4612" max="4612" width="9" customWidth="1"/>
    <col min="4613" max="4613" width="10.42578125" customWidth="1"/>
    <col min="4614" max="4614" width="10.140625" customWidth="1"/>
    <col min="4862" max="4862" width="7.42578125" customWidth="1"/>
    <col min="4863" max="4863" width="36.85546875" customWidth="1"/>
    <col min="4864" max="4865" width="11.5703125" customWidth="1"/>
    <col min="4866" max="4866" width="10.7109375" customWidth="1"/>
    <col min="4867" max="4867" width="11" customWidth="1"/>
    <col min="4868" max="4868" width="9" customWidth="1"/>
    <col min="4869" max="4869" width="10.42578125" customWidth="1"/>
    <col min="4870" max="4870" width="10.140625" customWidth="1"/>
    <col min="5118" max="5118" width="7.42578125" customWidth="1"/>
    <col min="5119" max="5119" width="36.85546875" customWidth="1"/>
    <col min="5120" max="5121" width="11.5703125" customWidth="1"/>
    <col min="5122" max="5122" width="10.7109375" customWidth="1"/>
    <col min="5123" max="5123" width="11" customWidth="1"/>
    <col min="5124" max="5124" width="9" customWidth="1"/>
    <col min="5125" max="5125" width="10.42578125" customWidth="1"/>
    <col min="5126" max="5126" width="10.140625" customWidth="1"/>
    <col min="5374" max="5374" width="7.42578125" customWidth="1"/>
    <col min="5375" max="5375" width="36.85546875" customWidth="1"/>
    <col min="5376" max="5377" width="11.5703125" customWidth="1"/>
    <col min="5378" max="5378" width="10.7109375" customWidth="1"/>
    <col min="5379" max="5379" width="11" customWidth="1"/>
    <col min="5380" max="5380" width="9" customWidth="1"/>
    <col min="5381" max="5381" width="10.42578125" customWidth="1"/>
    <col min="5382" max="5382" width="10.140625" customWidth="1"/>
    <col min="5630" max="5630" width="7.42578125" customWidth="1"/>
    <col min="5631" max="5631" width="36.85546875" customWidth="1"/>
    <col min="5632" max="5633" width="11.5703125" customWidth="1"/>
    <col min="5634" max="5634" width="10.7109375" customWidth="1"/>
    <col min="5635" max="5635" width="11" customWidth="1"/>
    <col min="5636" max="5636" width="9" customWidth="1"/>
    <col min="5637" max="5637" width="10.42578125" customWidth="1"/>
    <col min="5638" max="5638" width="10.140625" customWidth="1"/>
    <col min="5886" max="5886" width="7.42578125" customWidth="1"/>
    <col min="5887" max="5887" width="36.85546875" customWidth="1"/>
    <col min="5888" max="5889" width="11.5703125" customWidth="1"/>
    <col min="5890" max="5890" width="10.7109375" customWidth="1"/>
    <col min="5891" max="5891" width="11" customWidth="1"/>
    <col min="5892" max="5892" width="9" customWidth="1"/>
    <col min="5893" max="5893" width="10.42578125" customWidth="1"/>
    <col min="5894" max="5894" width="10.140625" customWidth="1"/>
    <col min="6142" max="6142" width="7.42578125" customWidth="1"/>
    <col min="6143" max="6143" width="36.85546875" customWidth="1"/>
    <col min="6144" max="6145" width="11.5703125" customWidth="1"/>
    <col min="6146" max="6146" width="10.7109375" customWidth="1"/>
    <col min="6147" max="6147" width="11" customWidth="1"/>
    <col min="6148" max="6148" width="9" customWidth="1"/>
    <col min="6149" max="6149" width="10.42578125" customWidth="1"/>
    <col min="6150" max="6150" width="10.140625" customWidth="1"/>
    <col min="6398" max="6398" width="7.42578125" customWidth="1"/>
    <col min="6399" max="6399" width="36.85546875" customWidth="1"/>
    <col min="6400" max="6401" width="11.5703125" customWidth="1"/>
    <col min="6402" max="6402" width="10.7109375" customWidth="1"/>
    <col min="6403" max="6403" width="11" customWidth="1"/>
    <col min="6404" max="6404" width="9" customWidth="1"/>
    <col min="6405" max="6405" width="10.42578125" customWidth="1"/>
    <col min="6406" max="6406" width="10.140625" customWidth="1"/>
    <col min="6654" max="6654" width="7.42578125" customWidth="1"/>
    <col min="6655" max="6655" width="36.85546875" customWidth="1"/>
    <col min="6656" max="6657" width="11.5703125" customWidth="1"/>
    <col min="6658" max="6658" width="10.7109375" customWidth="1"/>
    <col min="6659" max="6659" width="11" customWidth="1"/>
    <col min="6660" max="6660" width="9" customWidth="1"/>
    <col min="6661" max="6661" width="10.42578125" customWidth="1"/>
    <col min="6662" max="6662" width="10.140625" customWidth="1"/>
    <col min="6910" max="6910" width="7.42578125" customWidth="1"/>
    <col min="6911" max="6911" width="36.85546875" customWidth="1"/>
    <col min="6912" max="6913" width="11.5703125" customWidth="1"/>
    <col min="6914" max="6914" width="10.7109375" customWidth="1"/>
    <col min="6915" max="6915" width="11" customWidth="1"/>
    <col min="6916" max="6916" width="9" customWidth="1"/>
    <col min="6917" max="6917" width="10.42578125" customWidth="1"/>
    <col min="6918" max="6918" width="10.140625" customWidth="1"/>
    <col min="7166" max="7166" width="7.42578125" customWidth="1"/>
    <col min="7167" max="7167" width="36.85546875" customWidth="1"/>
    <col min="7168" max="7169" width="11.5703125" customWidth="1"/>
    <col min="7170" max="7170" width="10.7109375" customWidth="1"/>
    <col min="7171" max="7171" width="11" customWidth="1"/>
    <col min="7172" max="7172" width="9" customWidth="1"/>
    <col min="7173" max="7173" width="10.42578125" customWidth="1"/>
    <col min="7174" max="7174" width="10.140625" customWidth="1"/>
    <col min="7422" max="7422" width="7.42578125" customWidth="1"/>
    <col min="7423" max="7423" width="36.85546875" customWidth="1"/>
    <col min="7424" max="7425" width="11.5703125" customWidth="1"/>
    <col min="7426" max="7426" width="10.7109375" customWidth="1"/>
    <col min="7427" max="7427" width="11" customWidth="1"/>
    <col min="7428" max="7428" width="9" customWidth="1"/>
    <col min="7429" max="7429" width="10.42578125" customWidth="1"/>
    <col min="7430" max="7430" width="10.140625" customWidth="1"/>
    <col min="7678" max="7678" width="7.42578125" customWidth="1"/>
    <col min="7679" max="7679" width="36.85546875" customWidth="1"/>
    <col min="7680" max="7681" width="11.5703125" customWidth="1"/>
    <col min="7682" max="7682" width="10.7109375" customWidth="1"/>
    <col min="7683" max="7683" width="11" customWidth="1"/>
    <col min="7684" max="7684" width="9" customWidth="1"/>
    <col min="7685" max="7685" width="10.42578125" customWidth="1"/>
    <col min="7686" max="7686" width="10.140625" customWidth="1"/>
    <col min="7934" max="7934" width="7.42578125" customWidth="1"/>
    <col min="7935" max="7935" width="36.85546875" customWidth="1"/>
    <col min="7936" max="7937" width="11.5703125" customWidth="1"/>
    <col min="7938" max="7938" width="10.7109375" customWidth="1"/>
    <col min="7939" max="7939" width="11" customWidth="1"/>
    <col min="7940" max="7940" width="9" customWidth="1"/>
    <col min="7941" max="7941" width="10.42578125" customWidth="1"/>
    <col min="7942" max="7942" width="10.140625" customWidth="1"/>
    <col min="8190" max="8190" width="7.42578125" customWidth="1"/>
    <col min="8191" max="8191" width="36.85546875" customWidth="1"/>
    <col min="8192" max="8193" width="11.5703125" customWidth="1"/>
    <col min="8194" max="8194" width="10.7109375" customWidth="1"/>
    <col min="8195" max="8195" width="11" customWidth="1"/>
    <col min="8196" max="8196" width="9" customWidth="1"/>
    <col min="8197" max="8197" width="10.42578125" customWidth="1"/>
    <col min="8198" max="8198" width="10.140625" customWidth="1"/>
    <col min="8446" max="8446" width="7.42578125" customWidth="1"/>
    <col min="8447" max="8447" width="36.85546875" customWidth="1"/>
    <col min="8448" max="8449" width="11.5703125" customWidth="1"/>
    <col min="8450" max="8450" width="10.7109375" customWidth="1"/>
    <col min="8451" max="8451" width="11" customWidth="1"/>
    <col min="8452" max="8452" width="9" customWidth="1"/>
    <col min="8453" max="8453" width="10.42578125" customWidth="1"/>
    <col min="8454" max="8454" width="10.140625" customWidth="1"/>
    <col min="8702" max="8702" width="7.42578125" customWidth="1"/>
    <col min="8703" max="8703" width="36.85546875" customWidth="1"/>
    <col min="8704" max="8705" width="11.5703125" customWidth="1"/>
    <col min="8706" max="8706" width="10.7109375" customWidth="1"/>
    <col min="8707" max="8707" width="11" customWidth="1"/>
    <col min="8708" max="8708" width="9" customWidth="1"/>
    <col min="8709" max="8709" width="10.42578125" customWidth="1"/>
    <col min="8710" max="8710" width="10.140625" customWidth="1"/>
    <col min="8958" max="8958" width="7.42578125" customWidth="1"/>
    <col min="8959" max="8959" width="36.85546875" customWidth="1"/>
    <col min="8960" max="8961" width="11.5703125" customWidth="1"/>
    <col min="8962" max="8962" width="10.7109375" customWidth="1"/>
    <col min="8963" max="8963" width="11" customWidth="1"/>
    <col min="8964" max="8964" width="9" customWidth="1"/>
    <col min="8965" max="8965" width="10.42578125" customWidth="1"/>
    <col min="8966" max="8966" width="10.140625" customWidth="1"/>
    <col min="9214" max="9214" width="7.42578125" customWidth="1"/>
    <col min="9215" max="9215" width="36.85546875" customWidth="1"/>
    <col min="9216" max="9217" width="11.5703125" customWidth="1"/>
    <col min="9218" max="9218" width="10.7109375" customWidth="1"/>
    <col min="9219" max="9219" width="11" customWidth="1"/>
    <col min="9220" max="9220" width="9" customWidth="1"/>
    <col min="9221" max="9221" width="10.42578125" customWidth="1"/>
    <col min="9222" max="9222" width="10.140625" customWidth="1"/>
    <col min="9470" max="9470" width="7.42578125" customWidth="1"/>
    <col min="9471" max="9471" width="36.85546875" customWidth="1"/>
    <col min="9472" max="9473" width="11.5703125" customWidth="1"/>
    <col min="9474" max="9474" width="10.7109375" customWidth="1"/>
    <col min="9475" max="9475" width="11" customWidth="1"/>
    <col min="9476" max="9476" width="9" customWidth="1"/>
    <col min="9477" max="9477" width="10.42578125" customWidth="1"/>
    <col min="9478" max="9478" width="10.140625" customWidth="1"/>
    <col min="9726" max="9726" width="7.42578125" customWidth="1"/>
    <col min="9727" max="9727" width="36.85546875" customWidth="1"/>
    <col min="9728" max="9729" width="11.5703125" customWidth="1"/>
    <col min="9730" max="9730" width="10.7109375" customWidth="1"/>
    <col min="9731" max="9731" width="11" customWidth="1"/>
    <col min="9732" max="9732" width="9" customWidth="1"/>
    <col min="9733" max="9733" width="10.42578125" customWidth="1"/>
    <col min="9734" max="9734" width="10.140625" customWidth="1"/>
    <col min="9982" max="9982" width="7.42578125" customWidth="1"/>
    <col min="9983" max="9983" width="36.85546875" customWidth="1"/>
    <col min="9984" max="9985" width="11.5703125" customWidth="1"/>
    <col min="9986" max="9986" width="10.7109375" customWidth="1"/>
    <col min="9987" max="9987" width="11" customWidth="1"/>
    <col min="9988" max="9988" width="9" customWidth="1"/>
    <col min="9989" max="9989" width="10.42578125" customWidth="1"/>
    <col min="9990" max="9990" width="10.140625" customWidth="1"/>
    <col min="10238" max="10238" width="7.42578125" customWidth="1"/>
    <col min="10239" max="10239" width="36.85546875" customWidth="1"/>
    <col min="10240" max="10241" width="11.5703125" customWidth="1"/>
    <col min="10242" max="10242" width="10.7109375" customWidth="1"/>
    <col min="10243" max="10243" width="11" customWidth="1"/>
    <col min="10244" max="10244" width="9" customWidth="1"/>
    <col min="10245" max="10245" width="10.42578125" customWidth="1"/>
    <col min="10246" max="10246" width="10.140625" customWidth="1"/>
    <col min="10494" max="10494" width="7.42578125" customWidth="1"/>
    <col min="10495" max="10495" width="36.85546875" customWidth="1"/>
    <col min="10496" max="10497" width="11.5703125" customWidth="1"/>
    <col min="10498" max="10498" width="10.7109375" customWidth="1"/>
    <col min="10499" max="10499" width="11" customWidth="1"/>
    <col min="10500" max="10500" width="9" customWidth="1"/>
    <col min="10501" max="10501" width="10.42578125" customWidth="1"/>
    <col min="10502" max="10502" width="10.140625" customWidth="1"/>
    <col min="10750" max="10750" width="7.42578125" customWidth="1"/>
    <col min="10751" max="10751" width="36.85546875" customWidth="1"/>
    <col min="10752" max="10753" width="11.5703125" customWidth="1"/>
    <col min="10754" max="10754" width="10.7109375" customWidth="1"/>
    <col min="10755" max="10755" width="11" customWidth="1"/>
    <col min="10756" max="10756" width="9" customWidth="1"/>
    <col min="10757" max="10757" width="10.42578125" customWidth="1"/>
    <col min="10758" max="10758" width="10.140625" customWidth="1"/>
    <col min="11006" max="11006" width="7.42578125" customWidth="1"/>
    <col min="11007" max="11007" width="36.85546875" customWidth="1"/>
    <col min="11008" max="11009" width="11.5703125" customWidth="1"/>
    <col min="11010" max="11010" width="10.7109375" customWidth="1"/>
    <col min="11011" max="11011" width="11" customWidth="1"/>
    <col min="11012" max="11012" width="9" customWidth="1"/>
    <col min="11013" max="11013" width="10.42578125" customWidth="1"/>
    <col min="11014" max="11014" width="10.140625" customWidth="1"/>
    <col min="11262" max="11262" width="7.42578125" customWidth="1"/>
    <col min="11263" max="11263" width="36.85546875" customWidth="1"/>
    <col min="11264" max="11265" width="11.5703125" customWidth="1"/>
    <col min="11266" max="11266" width="10.7109375" customWidth="1"/>
    <col min="11267" max="11267" width="11" customWidth="1"/>
    <col min="11268" max="11268" width="9" customWidth="1"/>
    <col min="11269" max="11269" width="10.42578125" customWidth="1"/>
    <col min="11270" max="11270" width="10.140625" customWidth="1"/>
    <col min="11518" max="11518" width="7.42578125" customWidth="1"/>
    <col min="11519" max="11519" width="36.85546875" customWidth="1"/>
    <col min="11520" max="11521" width="11.5703125" customWidth="1"/>
    <col min="11522" max="11522" width="10.7109375" customWidth="1"/>
    <col min="11523" max="11523" width="11" customWidth="1"/>
    <col min="11524" max="11524" width="9" customWidth="1"/>
    <col min="11525" max="11525" width="10.42578125" customWidth="1"/>
    <col min="11526" max="11526" width="10.140625" customWidth="1"/>
    <col min="11774" max="11774" width="7.42578125" customWidth="1"/>
    <col min="11775" max="11775" width="36.85546875" customWidth="1"/>
    <col min="11776" max="11777" width="11.5703125" customWidth="1"/>
    <col min="11778" max="11778" width="10.7109375" customWidth="1"/>
    <col min="11779" max="11779" width="11" customWidth="1"/>
    <col min="11780" max="11780" width="9" customWidth="1"/>
    <col min="11781" max="11781" width="10.42578125" customWidth="1"/>
    <col min="11782" max="11782" width="10.140625" customWidth="1"/>
    <col min="12030" max="12030" width="7.42578125" customWidth="1"/>
    <col min="12031" max="12031" width="36.85546875" customWidth="1"/>
    <col min="12032" max="12033" width="11.5703125" customWidth="1"/>
    <col min="12034" max="12034" width="10.7109375" customWidth="1"/>
    <col min="12035" max="12035" width="11" customWidth="1"/>
    <col min="12036" max="12036" width="9" customWidth="1"/>
    <col min="12037" max="12037" width="10.42578125" customWidth="1"/>
    <col min="12038" max="12038" width="10.140625" customWidth="1"/>
    <col min="12286" max="12286" width="7.42578125" customWidth="1"/>
    <col min="12287" max="12287" width="36.85546875" customWidth="1"/>
    <col min="12288" max="12289" width="11.5703125" customWidth="1"/>
    <col min="12290" max="12290" width="10.7109375" customWidth="1"/>
    <col min="12291" max="12291" width="11" customWidth="1"/>
    <col min="12292" max="12292" width="9" customWidth="1"/>
    <col min="12293" max="12293" width="10.42578125" customWidth="1"/>
    <col min="12294" max="12294" width="10.140625" customWidth="1"/>
    <col min="12542" max="12542" width="7.42578125" customWidth="1"/>
    <col min="12543" max="12543" width="36.85546875" customWidth="1"/>
    <col min="12544" max="12545" width="11.5703125" customWidth="1"/>
    <col min="12546" max="12546" width="10.7109375" customWidth="1"/>
    <col min="12547" max="12547" width="11" customWidth="1"/>
    <col min="12548" max="12548" width="9" customWidth="1"/>
    <col min="12549" max="12549" width="10.42578125" customWidth="1"/>
    <col min="12550" max="12550" width="10.140625" customWidth="1"/>
    <col min="12798" max="12798" width="7.42578125" customWidth="1"/>
    <col min="12799" max="12799" width="36.85546875" customWidth="1"/>
    <col min="12800" max="12801" width="11.5703125" customWidth="1"/>
    <col min="12802" max="12802" width="10.7109375" customWidth="1"/>
    <col min="12803" max="12803" width="11" customWidth="1"/>
    <col min="12804" max="12804" width="9" customWidth="1"/>
    <col min="12805" max="12805" width="10.42578125" customWidth="1"/>
    <col min="12806" max="12806" width="10.140625" customWidth="1"/>
    <col min="13054" max="13054" width="7.42578125" customWidth="1"/>
    <col min="13055" max="13055" width="36.85546875" customWidth="1"/>
    <col min="13056" max="13057" width="11.5703125" customWidth="1"/>
    <col min="13058" max="13058" width="10.7109375" customWidth="1"/>
    <col min="13059" max="13059" width="11" customWidth="1"/>
    <col min="13060" max="13060" width="9" customWidth="1"/>
    <col min="13061" max="13061" width="10.42578125" customWidth="1"/>
    <col min="13062" max="13062" width="10.140625" customWidth="1"/>
    <col min="13310" max="13310" width="7.42578125" customWidth="1"/>
    <col min="13311" max="13311" width="36.85546875" customWidth="1"/>
    <col min="13312" max="13313" width="11.5703125" customWidth="1"/>
    <col min="13314" max="13314" width="10.7109375" customWidth="1"/>
    <col min="13315" max="13315" width="11" customWidth="1"/>
    <col min="13316" max="13316" width="9" customWidth="1"/>
    <col min="13317" max="13317" width="10.42578125" customWidth="1"/>
    <col min="13318" max="13318" width="10.140625" customWidth="1"/>
    <col min="13566" max="13566" width="7.42578125" customWidth="1"/>
    <col min="13567" max="13567" width="36.85546875" customWidth="1"/>
    <col min="13568" max="13569" width="11.5703125" customWidth="1"/>
    <col min="13570" max="13570" width="10.7109375" customWidth="1"/>
    <col min="13571" max="13571" width="11" customWidth="1"/>
    <col min="13572" max="13572" width="9" customWidth="1"/>
    <col min="13573" max="13573" width="10.42578125" customWidth="1"/>
    <col min="13574" max="13574" width="10.140625" customWidth="1"/>
    <col min="13822" max="13822" width="7.42578125" customWidth="1"/>
    <col min="13823" max="13823" width="36.85546875" customWidth="1"/>
    <col min="13824" max="13825" width="11.5703125" customWidth="1"/>
    <col min="13826" max="13826" width="10.7109375" customWidth="1"/>
    <col min="13827" max="13827" width="11" customWidth="1"/>
    <col min="13828" max="13828" width="9" customWidth="1"/>
    <col min="13829" max="13829" width="10.42578125" customWidth="1"/>
    <col min="13830" max="13830" width="10.140625" customWidth="1"/>
    <col min="14078" max="14078" width="7.42578125" customWidth="1"/>
    <col min="14079" max="14079" width="36.85546875" customWidth="1"/>
    <col min="14080" max="14081" width="11.5703125" customWidth="1"/>
    <col min="14082" max="14082" width="10.7109375" customWidth="1"/>
    <col min="14083" max="14083" width="11" customWidth="1"/>
    <col min="14084" max="14084" width="9" customWidth="1"/>
    <col min="14085" max="14085" width="10.42578125" customWidth="1"/>
    <col min="14086" max="14086" width="10.140625" customWidth="1"/>
    <col min="14334" max="14334" width="7.42578125" customWidth="1"/>
    <col min="14335" max="14335" width="36.85546875" customWidth="1"/>
    <col min="14336" max="14337" width="11.5703125" customWidth="1"/>
    <col min="14338" max="14338" width="10.7109375" customWidth="1"/>
    <col min="14339" max="14339" width="11" customWidth="1"/>
    <col min="14340" max="14340" width="9" customWidth="1"/>
    <col min="14341" max="14341" width="10.42578125" customWidth="1"/>
    <col min="14342" max="14342" width="10.140625" customWidth="1"/>
    <col min="14590" max="14590" width="7.42578125" customWidth="1"/>
    <col min="14591" max="14591" width="36.85546875" customWidth="1"/>
    <col min="14592" max="14593" width="11.5703125" customWidth="1"/>
    <col min="14594" max="14594" width="10.7109375" customWidth="1"/>
    <col min="14595" max="14595" width="11" customWidth="1"/>
    <col min="14596" max="14596" width="9" customWidth="1"/>
    <col min="14597" max="14597" width="10.42578125" customWidth="1"/>
    <col min="14598" max="14598" width="10.140625" customWidth="1"/>
    <col min="14846" max="14846" width="7.42578125" customWidth="1"/>
    <col min="14847" max="14847" width="36.85546875" customWidth="1"/>
    <col min="14848" max="14849" width="11.5703125" customWidth="1"/>
    <col min="14850" max="14850" width="10.7109375" customWidth="1"/>
    <col min="14851" max="14851" width="11" customWidth="1"/>
    <col min="14852" max="14852" width="9" customWidth="1"/>
    <col min="14853" max="14853" width="10.42578125" customWidth="1"/>
    <col min="14854" max="14854" width="10.140625" customWidth="1"/>
    <col min="15102" max="15102" width="7.42578125" customWidth="1"/>
    <col min="15103" max="15103" width="36.85546875" customWidth="1"/>
    <col min="15104" max="15105" width="11.5703125" customWidth="1"/>
    <col min="15106" max="15106" width="10.7109375" customWidth="1"/>
    <col min="15107" max="15107" width="11" customWidth="1"/>
    <col min="15108" max="15108" width="9" customWidth="1"/>
    <col min="15109" max="15109" width="10.42578125" customWidth="1"/>
    <col min="15110" max="15110" width="10.140625" customWidth="1"/>
    <col min="15358" max="15358" width="7.42578125" customWidth="1"/>
    <col min="15359" max="15359" width="36.85546875" customWidth="1"/>
    <col min="15360" max="15361" width="11.5703125" customWidth="1"/>
    <col min="15362" max="15362" width="10.7109375" customWidth="1"/>
    <col min="15363" max="15363" width="11" customWidth="1"/>
    <col min="15364" max="15364" width="9" customWidth="1"/>
    <col min="15365" max="15365" width="10.42578125" customWidth="1"/>
    <col min="15366" max="15366" width="10.140625" customWidth="1"/>
    <col min="15614" max="15614" width="7.42578125" customWidth="1"/>
    <col min="15615" max="15615" width="36.85546875" customWidth="1"/>
    <col min="15616" max="15617" width="11.5703125" customWidth="1"/>
    <col min="15618" max="15618" width="10.7109375" customWidth="1"/>
    <col min="15619" max="15619" width="11" customWidth="1"/>
    <col min="15620" max="15620" width="9" customWidth="1"/>
    <col min="15621" max="15621" width="10.42578125" customWidth="1"/>
    <col min="15622" max="15622" width="10.140625" customWidth="1"/>
    <col min="15870" max="15870" width="7.42578125" customWidth="1"/>
    <col min="15871" max="15871" width="36.85546875" customWidth="1"/>
    <col min="15872" max="15873" width="11.5703125" customWidth="1"/>
    <col min="15874" max="15874" width="10.7109375" customWidth="1"/>
    <col min="15875" max="15875" width="11" customWidth="1"/>
    <col min="15876" max="15876" width="9" customWidth="1"/>
    <col min="15877" max="15877" width="10.42578125" customWidth="1"/>
    <col min="15878" max="15878" width="10.140625" customWidth="1"/>
    <col min="16126" max="16126" width="7.42578125" customWidth="1"/>
    <col min="16127" max="16127" width="36.85546875" customWidth="1"/>
    <col min="16128" max="16129" width="11.5703125" customWidth="1"/>
    <col min="16130" max="16130" width="10.7109375" customWidth="1"/>
    <col min="16131" max="16131" width="11" customWidth="1"/>
    <col min="16132" max="16132" width="9" customWidth="1"/>
    <col min="16133" max="16133" width="10.42578125" customWidth="1"/>
    <col min="16134" max="16134" width="10.140625" customWidth="1"/>
  </cols>
  <sheetData>
    <row r="1" spans="1:11" ht="5.25" customHeight="1" x14ac:dyDescent="0.25"/>
    <row r="2" spans="1:11" ht="19.5" customHeight="1" x14ac:dyDescent="0.25">
      <c r="A2" s="382"/>
      <c r="B2" s="383"/>
      <c r="C2" s="383"/>
      <c r="D2" s="383"/>
      <c r="E2" s="383"/>
      <c r="F2" s="383"/>
      <c r="G2" s="383"/>
      <c r="H2" s="383"/>
      <c r="I2"/>
    </row>
    <row r="3" spans="1:11" ht="18.75" x14ac:dyDescent="0.3">
      <c r="A3" s="384"/>
      <c r="B3" s="385"/>
      <c r="C3" s="385"/>
      <c r="D3" s="385"/>
      <c r="E3" s="385"/>
      <c r="F3" s="385"/>
      <c r="G3" s="385"/>
      <c r="H3" s="385"/>
      <c r="I3"/>
    </row>
    <row r="4" spans="1:11" ht="48" customHeight="1" x14ac:dyDescent="0.25">
      <c r="A4" s="378" t="s">
        <v>126</v>
      </c>
      <c r="B4" s="379"/>
      <c r="C4" s="42" t="s">
        <v>205</v>
      </c>
      <c r="D4" s="253" t="s">
        <v>213</v>
      </c>
      <c r="E4" s="252" t="s">
        <v>214</v>
      </c>
      <c r="F4" s="252" t="s">
        <v>219</v>
      </c>
      <c r="G4" s="252" t="s">
        <v>276</v>
      </c>
      <c r="H4" s="252" t="s">
        <v>207</v>
      </c>
      <c r="I4" s="252" t="s">
        <v>215</v>
      </c>
      <c r="J4" s="252" t="s">
        <v>278</v>
      </c>
      <c r="K4" s="252" t="s">
        <v>277</v>
      </c>
    </row>
    <row r="5" spans="1:11" x14ac:dyDescent="0.25">
      <c r="A5" s="380"/>
      <c r="B5" s="381"/>
      <c r="C5" s="256" t="s">
        <v>127</v>
      </c>
      <c r="D5" s="257" t="s">
        <v>127</v>
      </c>
      <c r="E5" s="257" t="s">
        <v>127</v>
      </c>
      <c r="F5" s="257" t="s">
        <v>127</v>
      </c>
      <c r="G5" s="257" t="s">
        <v>127</v>
      </c>
      <c r="H5" s="257" t="s">
        <v>127</v>
      </c>
      <c r="I5" s="257" t="s">
        <v>127</v>
      </c>
      <c r="J5" s="326"/>
      <c r="K5" s="200"/>
    </row>
    <row r="6" spans="1:11" x14ac:dyDescent="0.25">
      <c r="A6" s="66" t="s">
        <v>128</v>
      </c>
      <c r="B6" s="131"/>
      <c r="C6" s="44">
        <f>C7+C8</f>
        <v>644391.88</v>
      </c>
      <c r="D6" s="44">
        <f t="shared" ref="D6" si="0">SUM(D7:D8)</f>
        <v>758232.20000000007</v>
      </c>
      <c r="E6" s="44">
        <f t="shared" ref="E6:F6" si="1">SUM(E7:E8)</f>
        <v>713998</v>
      </c>
      <c r="F6" s="44">
        <f t="shared" si="1"/>
        <v>713998</v>
      </c>
      <c r="G6" s="44">
        <f t="shared" ref="G6" si="2">SUM(G7:G8)</f>
        <v>775649</v>
      </c>
      <c r="H6" s="44">
        <f t="shared" ref="H6:I6" si="3">SUM(H7:H8)</f>
        <v>776550</v>
      </c>
      <c r="I6" s="44">
        <f t="shared" si="3"/>
        <v>778660</v>
      </c>
      <c r="J6" s="326"/>
      <c r="K6" s="44">
        <f t="shared" ref="K6" si="4">SUM(K7:K8)</f>
        <v>775649</v>
      </c>
    </row>
    <row r="7" spans="1:11" x14ac:dyDescent="0.25">
      <c r="A7" s="108">
        <v>111003</v>
      </c>
      <c r="B7" s="67" t="s">
        <v>129</v>
      </c>
      <c r="C7" s="45">
        <v>581079.18000000005</v>
      </c>
      <c r="D7" s="45">
        <v>694873.15</v>
      </c>
      <c r="E7" s="45">
        <v>656998</v>
      </c>
      <c r="F7" s="45">
        <v>656998</v>
      </c>
      <c r="G7" s="45">
        <v>718649</v>
      </c>
      <c r="H7" s="45">
        <v>719550</v>
      </c>
      <c r="I7" s="45">
        <v>720660</v>
      </c>
      <c r="J7" s="326"/>
      <c r="K7" s="200">
        <v>718649</v>
      </c>
    </row>
    <row r="8" spans="1:11" x14ac:dyDescent="0.25">
      <c r="A8" s="108">
        <v>121</v>
      </c>
      <c r="B8" s="67" t="s">
        <v>130</v>
      </c>
      <c r="C8" s="45">
        <v>63312.7</v>
      </c>
      <c r="D8" s="45">
        <v>63359.05</v>
      </c>
      <c r="E8" s="45">
        <v>57000</v>
      </c>
      <c r="F8" s="45">
        <v>57000</v>
      </c>
      <c r="G8" s="45">
        <v>57000</v>
      </c>
      <c r="H8" s="45">
        <v>57000</v>
      </c>
      <c r="I8" s="45">
        <v>58000</v>
      </c>
      <c r="J8" s="326"/>
      <c r="K8" s="200">
        <v>57000</v>
      </c>
    </row>
    <row r="9" spans="1:11" x14ac:dyDescent="0.25">
      <c r="A9" s="66" t="s">
        <v>131</v>
      </c>
      <c r="B9" s="131"/>
      <c r="C9" s="44">
        <f>SUM(C10:C15)</f>
        <v>75821.680000000008</v>
      </c>
      <c r="D9" s="44">
        <f t="shared" ref="D9:F9" si="5">SUM(D10:D15)</f>
        <v>74098.86</v>
      </c>
      <c r="E9" s="44">
        <f t="shared" si="5"/>
        <v>69663.990000000005</v>
      </c>
      <c r="F9" s="44">
        <f t="shared" si="5"/>
        <v>69663.990000000005</v>
      </c>
      <c r="G9" s="44">
        <f>G10+G12+G11+G13+G14+G15+G16</f>
        <v>68425.39</v>
      </c>
      <c r="H9" s="44">
        <f t="shared" ref="H9:I9" si="6">SUM(H10:H15)</f>
        <v>68538.990000000005</v>
      </c>
      <c r="I9" s="44">
        <f t="shared" si="6"/>
        <v>67818.990000000005</v>
      </c>
      <c r="J9" s="326"/>
      <c r="K9" s="44">
        <f>K10+K12+K11+K13+K14+K15+K16</f>
        <v>68425.39</v>
      </c>
    </row>
    <row r="10" spans="1:11" x14ac:dyDescent="0.25">
      <c r="A10" s="108">
        <v>133001</v>
      </c>
      <c r="B10" s="67" t="s">
        <v>132</v>
      </c>
      <c r="C10" s="45">
        <v>1640.83</v>
      </c>
      <c r="D10" s="45">
        <v>1527.98</v>
      </c>
      <c r="E10" s="45">
        <v>1300</v>
      </c>
      <c r="F10" s="45">
        <v>1300</v>
      </c>
      <c r="G10" s="45">
        <v>1300</v>
      </c>
      <c r="H10" s="45">
        <v>1300</v>
      </c>
      <c r="I10" s="45">
        <v>1500</v>
      </c>
      <c r="J10" s="326"/>
      <c r="K10" s="200">
        <v>1300</v>
      </c>
    </row>
    <row r="11" spans="1:11" x14ac:dyDescent="0.25">
      <c r="A11" s="108">
        <v>133003</v>
      </c>
      <c r="B11" s="67" t="s">
        <v>133</v>
      </c>
      <c r="C11" s="45">
        <v>210</v>
      </c>
      <c r="D11" s="45">
        <v>280</v>
      </c>
      <c r="E11" s="45">
        <v>210</v>
      </c>
      <c r="F11" s="45">
        <v>210</v>
      </c>
      <c r="G11" s="45">
        <v>210</v>
      </c>
      <c r="H11" s="45">
        <v>210</v>
      </c>
      <c r="I11" s="45">
        <v>220</v>
      </c>
      <c r="J11" s="326"/>
      <c r="K11" s="200">
        <v>210</v>
      </c>
    </row>
    <row r="12" spans="1:11" x14ac:dyDescent="0.25">
      <c r="A12" s="108">
        <v>133006</v>
      </c>
      <c r="B12" s="67" t="s">
        <v>134</v>
      </c>
      <c r="C12" s="45">
        <v>325</v>
      </c>
      <c r="D12" s="45">
        <v>300</v>
      </c>
      <c r="E12" s="45">
        <v>325</v>
      </c>
      <c r="F12" s="45">
        <v>325</v>
      </c>
      <c r="G12" s="45">
        <v>200</v>
      </c>
      <c r="H12" s="45">
        <v>200</v>
      </c>
      <c r="I12" s="45">
        <v>220</v>
      </c>
      <c r="J12" s="326"/>
      <c r="K12" s="200">
        <v>200</v>
      </c>
    </row>
    <row r="13" spans="1:11" x14ac:dyDescent="0.25">
      <c r="A13" s="108">
        <v>133012</v>
      </c>
      <c r="B13" s="67" t="s">
        <v>135</v>
      </c>
      <c r="C13" s="45">
        <v>906</v>
      </c>
      <c r="D13" s="45">
        <v>711</v>
      </c>
      <c r="E13" s="45">
        <v>550</v>
      </c>
      <c r="F13" s="45">
        <v>550</v>
      </c>
      <c r="G13" s="45">
        <v>550</v>
      </c>
      <c r="H13" s="45">
        <v>550</v>
      </c>
      <c r="I13" s="45">
        <v>600</v>
      </c>
      <c r="J13" s="326"/>
      <c r="K13" s="200">
        <v>550</v>
      </c>
    </row>
    <row r="14" spans="1:11" x14ac:dyDescent="0.25">
      <c r="A14" s="108">
        <v>133013</v>
      </c>
      <c r="B14" s="67" t="s">
        <v>136</v>
      </c>
      <c r="C14" s="45">
        <v>51460.86</v>
      </c>
      <c r="D14" s="45">
        <v>50000.89</v>
      </c>
      <c r="E14" s="45">
        <v>46000</v>
      </c>
      <c r="F14" s="45">
        <v>46000</v>
      </c>
      <c r="G14" s="45">
        <v>44000</v>
      </c>
      <c r="H14" s="45">
        <v>45000</v>
      </c>
      <c r="I14" s="45">
        <v>44000</v>
      </c>
      <c r="J14" s="326"/>
      <c r="K14" s="200">
        <v>44000</v>
      </c>
    </row>
    <row r="15" spans="1:11" x14ac:dyDescent="0.25">
      <c r="A15" s="123">
        <v>133001</v>
      </c>
      <c r="B15" s="70" t="s">
        <v>137</v>
      </c>
      <c r="C15" s="45">
        <v>21278.99</v>
      </c>
      <c r="D15" s="45">
        <v>21278.99</v>
      </c>
      <c r="E15" s="45">
        <v>21278.99</v>
      </c>
      <c r="F15" s="45">
        <v>21278.99</v>
      </c>
      <c r="G15" s="45">
        <v>21278.99</v>
      </c>
      <c r="H15" s="45">
        <v>21278.99</v>
      </c>
      <c r="I15" s="45">
        <v>21278.99</v>
      </c>
      <c r="J15" s="326"/>
      <c r="K15" s="200">
        <v>21278.99</v>
      </c>
    </row>
    <row r="16" spans="1:11" x14ac:dyDescent="0.25">
      <c r="A16" s="123">
        <v>133014</v>
      </c>
      <c r="B16" s="67" t="s">
        <v>228</v>
      </c>
      <c r="C16" s="45">
        <v>0</v>
      </c>
      <c r="D16" s="45">
        <v>0</v>
      </c>
      <c r="E16" s="45">
        <v>886.4</v>
      </c>
      <c r="F16" s="45">
        <v>886.4</v>
      </c>
      <c r="G16" s="304">
        <v>886.4</v>
      </c>
      <c r="H16" s="45">
        <v>886.4</v>
      </c>
      <c r="I16" s="45">
        <v>886.4</v>
      </c>
      <c r="J16" s="326"/>
      <c r="K16" s="200">
        <v>886.4</v>
      </c>
    </row>
    <row r="17" spans="1:11" x14ac:dyDescent="0.25">
      <c r="A17" s="66" t="s">
        <v>138</v>
      </c>
      <c r="B17" s="131"/>
      <c r="C17" s="44">
        <f>SUM(C18:C19)</f>
        <v>376058.7</v>
      </c>
      <c r="D17" s="44">
        <f t="shared" ref="D17" si="7">SUM(D18:D19)</f>
        <v>410822.11000000004</v>
      </c>
      <c r="E17" s="44">
        <f t="shared" ref="E17:F17" si="8">SUM(E18:E19)</f>
        <v>383665.12</v>
      </c>
      <c r="F17" s="44">
        <f t="shared" si="8"/>
        <v>383665.12</v>
      </c>
      <c r="G17" s="44">
        <f t="shared" ref="G17" si="9">SUM(G18:G19)</f>
        <v>385665.12</v>
      </c>
      <c r="H17" s="44">
        <f t="shared" ref="H17:I17" si="10">SUM(H18:H19)</f>
        <v>383665.12</v>
      </c>
      <c r="I17" s="44">
        <f t="shared" si="10"/>
        <v>383665.12</v>
      </c>
      <c r="J17" s="326"/>
      <c r="K17" s="44">
        <f t="shared" ref="K17" si="11">SUM(K18:K19)</f>
        <v>385665.12</v>
      </c>
    </row>
    <row r="18" spans="1:11" x14ac:dyDescent="0.25">
      <c r="A18" s="108">
        <v>212002</v>
      </c>
      <c r="B18" s="67" t="s">
        <v>139</v>
      </c>
      <c r="C18" s="45">
        <v>1770.87</v>
      </c>
      <c r="D18" s="45">
        <v>2079.83</v>
      </c>
      <c r="E18" s="45">
        <v>2080</v>
      </c>
      <c r="F18" s="45">
        <v>2080</v>
      </c>
      <c r="G18" s="45">
        <v>2080</v>
      </c>
      <c r="H18" s="45">
        <v>2080</v>
      </c>
      <c r="I18" s="45">
        <v>2080</v>
      </c>
      <c r="J18" s="326"/>
      <c r="K18" s="200">
        <v>2080</v>
      </c>
    </row>
    <row r="19" spans="1:11" x14ac:dyDescent="0.25">
      <c r="A19" s="108">
        <v>212003</v>
      </c>
      <c r="B19" s="67" t="s">
        <v>140</v>
      </c>
      <c r="C19" s="45">
        <v>374287.83</v>
      </c>
      <c r="D19" s="45">
        <v>408742.28</v>
      </c>
      <c r="E19" s="45">
        <v>381585.12</v>
      </c>
      <c r="F19" s="45">
        <v>381585.12</v>
      </c>
      <c r="G19" s="45">
        <v>383585.12</v>
      </c>
      <c r="H19" s="45">
        <v>381585.12</v>
      </c>
      <c r="I19" s="45">
        <v>381585.12</v>
      </c>
      <c r="J19" s="326"/>
      <c r="K19" s="200">
        <v>383585.12</v>
      </c>
    </row>
    <row r="20" spans="1:11" x14ac:dyDescent="0.25">
      <c r="A20" s="66" t="s">
        <v>141</v>
      </c>
      <c r="B20" s="131"/>
      <c r="C20" s="44">
        <f t="shared" ref="C20:I20" si="12">SUM(C21:C23)</f>
        <v>57185.760000000002</v>
      </c>
      <c r="D20" s="44">
        <f t="shared" si="12"/>
        <v>61502.57</v>
      </c>
      <c r="E20" s="44">
        <f t="shared" si="12"/>
        <v>28773</v>
      </c>
      <c r="F20" s="44">
        <f t="shared" si="12"/>
        <v>28773</v>
      </c>
      <c r="G20" s="44">
        <f>G21+G22+G23+G24</f>
        <v>35300</v>
      </c>
      <c r="H20" s="44">
        <f t="shared" si="12"/>
        <v>30100</v>
      </c>
      <c r="I20" s="44">
        <f t="shared" si="12"/>
        <v>30850</v>
      </c>
      <c r="J20" s="326"/>
      <c r="K20" s="44">
        <f>K21+K22+K23+K24</f>
        <v>35300</v>
      </c>
    </row>
    <row r="21" spans="1:11" x14ac:dyDescent="0.25">
      <c r="A21" s="108">
        <v>221004</v>
      </c>
      <c r="B21" s="67" t="s">
        <v>142</v>
      </c>
      <c r="C21" s="45">
        <v>11749.36</v>
      </c>
      <c r="D21" s="45">
        <v>12650.64</v>
      </c>
      <c r="E21" s="45">
        <v>3000</v>
      </c>
      <c r="F21" s="45">
        <v>3000</v>
      </c>
      <c r="G21" s="45">
        <v>3000</v>
      </c>
      <c r="H21" s="45">
        <v>3000</v>
      </c>
      <c r="I21" s="45">
        <v>4000</v>
      </c>
      <c r="J21" s="326"/>
      <c r="K21" s="200">
        <v>3000</v>
      </c>
    </row>
    <row r="22" spans="1:11" x14ac:dyDescent="0.25">
      <c r="A22" s="124">
        <v>222</v>
      </c>
      <c r="B22" s="125" t="s">
        <v>143</v>
      </c>
      <c r="C22" s="45">
        <v>129</v>
      </c>
      <c r="D22" s="45">
        <v>200</v>
      </c>
      <c r="E22" s="45">
        <v>100</v>
      </c>
      <c r="F22" s="45">
        <v>100</v>
      </c>
      <c r="G22" s="45">
        <v>100</v>
      </c>
      <c r="H22" s="45">
        <v>100</v>
      </c>
      <c r="I22" s="45">
        <v>200</v>
      </c>
      <c r="J22" s="326"/>
      <c r="K22" s="200">
        <v>100</v>
      </c>
    </row>
    <row r="23" spans="1:11" x14ac:dyDescent="0.25">
      <c r="A23" s="108">
        <v>223001</v>
      </c>
      <c r="B23" s="67" t="s">
        <v>144</v>
      </c>
      <c r="C23" s="45">
        <v>45307.4</v>
      </c>
      <c r="D23" s="45">
        <v>48651.93</v>
      </c>
      <c r="E23" s="45">
        <v>25673</v>
      </c>
      <c r="F23" s="45">
        <v>25673</v>
      </c>
      <c r="G23" s="45">
        <v>29400</v>
      </c>
      <c r="H23" s="45">
        <v>27000</v>
      </c>
      <c r="I23" s="45">
        <v>26650</v>
      </c>
      <c r="J23" s="326"/>
      <c r="K23" s="200">
        <v>29400</v>
      </c>
    </row>
    <row r="24" spans="1:11" x14ac:dyDescent="0.25">
      <c r="A24" s="108">
        <v>223003</v>
      </c>
      <c r="B24" s="67" t="s">
        <v>237</v>
      </c>
      <c r="C24" s="45"/>
      <c r="D24" s="45"/>
      <c r="E24" s="45"/>
      <c r="F24" s="45"/>
      <c r="G24" s="45">
        <v>2800</v>
      </c>
      <c r="H24" s="45"/>
      <c r="I24" s="45"/>
      <c r="J24" s="326"/>
      <c r="K24" s="200">
        <v>2800</v>
      </c>
    </row>
    <row r="25" spans="1:11" x14ac:dyDescent="0.25">
      <c r="A25" s="66" t="s">
        <v>145</v>
      </c>
      <c r="B25" s="131"/>
      <c r="C25" s="44">
        <f>SUM(C26:C26)</f>
        <v>205.33</v>
      </c>
      <c r="D25" s="44">
        <f>SUM(D26:D26)</f>
        <v>262.52999999999997</v>
      </c>
      <c r="E25" s="44">
        <f>SUM(E26:E26)</f>
        <v>450</v>
      </c>
      <c r="F25" s="44">
        <f>SUM(F26:F26)</f>
        <v>450</v>
      </c>
      <c r="G25" s="44">
        <f t="shared" ref="G25:K25" si="13">SUM(G26:G26)</f>
        <v>90</v>
      </c>
      <c r="H25" s="44">
        <f t="shared" si="13"/>
        <v>100</v>
      </c>
      <c r="I25" s="44">
        <f t="shared" si="13"/>
        <v>150</v>
      </c>
      <c r="J25" s="44">
        <f t="shared" si="13"/>
        <v>35</v>
      </c>
      <c r="K25" s="44">
        <f t="shared" si="13"/>
        <v>125</v>
      </c>
    </row>
    <row r="26" spans="1:11" x14ac:dyDescent="0.25">
      <c r="A26" s="105">
        <v>242</v>
      </c>
      <c r="B26" s="67" t="s">
        <v>146</v>
      </c>
      <c r="C26" s="45">
        <v>205.33</v>
      </c>
      <c r="D26" s="45">
        <v>262.52999999999997</v>
      </c>
      <c r="E26" s="45">
        <v>450</v>
      </c>
      <c r="F26" s="45">
        <v>450</v>
      </c>
      <c r="G26" s="45">
        <v>90</v>
      </c>
      <c r="H26" s="45">
        <v>100</v>
      </c>
      <c r="I26" s="45">
        <v>150</v>
      </c>
      <c r="J26" s="326">
        <v>35</v>
      </c>
      <c r="K26" s="200">
        <v>125</v>
      </c>
    </row>
    <row r="27" spans="1:11" x14ac:dyDescent="0.25">
      <c r="A27" s="66" t="s">
        <v>147</v>
      </c>
      <c r="B27" s="131"/>
      <c r="C27" s="44">
        <f>SUM(C29:C32)</f>
        <v>840.34</v>
      </c>
      <c r="D27" s="44">
        <f>SUM(D29:D32)</f>
        <v>556.07000000000005</v>
      </c>
      <c r="E27" s="44">
        <f>SUM(E29:E32)</f>
        <v>414.58</v>
      </c>
      <c r="F27" s="44">
        <f>SUM(F29:F32)</f>
        <v>414.58</v>
      </c>
      <c r="G27" s="44">
        <f>G28+G30+G31+G32</f>
        <v>6665.01</v>
      </c>
      <c r="H27" s="44">
        <f t="shared" ref="H27" si="14">SUM(H29:H31)</f>
        <v>400</v>
      </c>
      <c r="I27" s="44">
        <f t="shared" ref="I27" si="15">SUM(I29:I31)</f>
        <v>380</v>
      </c>
      <c r="J27" s="326"/>
      <c r="K27" s="44">
        <f>K28+K30+K31+K32</f>
        <v>6665.01</v>
      </c>
    </row>
    <row r="28" spans="1:11" s="318" customFormat="1" x14ac:dyDescent="0.25">
      <c r="A28" s="105">
        <v>291</v>
      </c>
      <c r="B28" s="67" t="s">
        <v>208</v>
      </c>
      <c r="C28" s="45">
        <v>0</v>
      </c>
      <c r="D28" s="45">
        <v>7000</v>
      </c>
      <c r="E28" s="45">
        <v>0</v>
      </c>
      <c r="F28" s="45">
        <v>0</v>
      </c>
      <c r="G28" s="45">
        <v>6000</v>
      </c>
      <c r="H28" s="45">
        <v>0</v>
      </c>
      <c r="I28" s="45">
        <v>0</v>
      </c>
      <c r="J28" s="326"/>
      <c r="K28" s="200">
        <v>6000</v>
      </c>
    </row>
    <row r="29" spans="1:11" x14ac:dyDescent="0.25">
      <c r="A29" s="108">
        <v>291004</v>
      </c>
      <c r="B29" s="67" t="s">
        <v>148</v>
      </c>
      <c r="C29" s="53">
        <v>49.56</v>
      </c>
      <c r="D29" s="45">
        <v>556.07000000000005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326"/>
      <c r="K29" s="200">
        <v>0</v>
      </c>
    </row>
    <row r="30" spans="1:11" x14ac:dyDescent="0.25">
      <c r="A30" s="108">
        <v>292006</v>
      </c>
      <c r="B30" s="67" t="s">
        <v>243</v>
      </c>
      <c r="C30" s="53"/>
      <c r="D30" s="45"/>
      <c r="E30" s="45"/>
      <c r="F30" s="45"/>
      <c r="G30" s="45">
        <v>158.79</v>
      </c>
      <c r="H30" s="45"/>
      <c r="I30" s="45"/>
      <c r="J30" s="326"/>
      <c r="K30" s="200">
        <v>158.79</v>
      </c>
    </row>
    <row r="31" spans="1:11" x14ac:dyDescent="0.25">
      <c r="A31" s="108">
        <v>292</v>
      </c>
      <c r="B31" s="67" t="s">
        <v>199</v>
      </c>
      <c r="C31" s="45">
        <v>319.18</v>
      </c>
      <c r="D31" s="45">
        <v>0</v>
      </c>
      <c r="E31" s="45">
        <v>391.81</v>
      </c>
      <c r="F31" s="45">
        <v>391.81</v>
      </c>
      <c r="G31" s="45">
        <v>500</v>
      </c>
      <c r="H31" s="45">
        <v>400</v>
      </c>
      <c r="I31" s="45">
        <v>380</v>
      </c>
      <c r="J31" s="326"/>
      <c r="K31" s="200">
        <v>500</v>
      </c>
    </row>
    <row r="32" spans="1:11" x14ac:dyDescent="0.25">
      <c r="A32" s="108">
        <v>292017</v>
      </c>
      <c r="B32" s="224" t="s">
        <v>238</v>
      </c>
      <c r="C32" s="45">
        <v>471.6</v>
      </c>
      <c r="D32" s="45">
        <v>0</v>
      </c>
      <c r="E32" s="45">
        <v>22.77</v>
      </c>
      <c r="F32" s="45">
        <v>22.77</v>
      </c>
      <c r="G32" s="45">
        <v>6.22</v>
      </c>
      <c r="H32" s="45">
        <v>0</v>
      </c>
      <c r="I32" s="45">
        <v>0</v>
      </c>
      <c r="J32" s="326"/>
      <c r="K32" s="200">
        <v>6.22</v>
      </c>
    </row>
    <row r="33" spans="1:11" x14ac:dyDescent="0.25">
      <c r="A33" s="66" t="s">
        <v>149</v>
      </c>
      <c r="B33" s="131"/>
      <c r="C33" s="44">
        <f>SUM(C34:C41)</f>
        <v>396581.30000000005</v>
      </c>
      <c r="D33" s="44">
        <f>SUM(D34:D41)</f>
        <v>419938.89999999997</v>
      </c>
      <c r="E33" s="44">
        <f>SUM(E34:E44)</f>
        <v>434487.77</v>
      </c>
      <c r="F33" s="44">
        <f>SUM(F34:F44)</f>
        <v>434487.77</v>
      </c>
      <c r="G33" s="44">
        <f>G34+G35+G36+G37+G38+G39+G40+G41+G42+G43+G44</f>
        <v>510849.56000000006</v>
      </c>
      <c r="H33" s="44">
        <f t="shared" ref="H33:I33" si="16">SUM(H34:H43)</f>
        <v>458345.27</v>
      </c>
      <c r="I33" s="44">
        <f t="shared" si="16"/>
        <v>500252.22</v>
      </c>
      <c r="J33" s="44">
        <f>J34+J35+J37+J38+J42</f>
        <v>467.45</v>
      </c>
      <c r="K33" s="44">
        <f>K34+K35+K36+K37+K38+K39+K40+K41+K42+K43+K44</f>
        <v>511317.01</v>
      </c>
    </row>
    <row r="34" spans="1:11" x14ac:dyDescent="0.25">
      <c r="A34" s="108">
        <v>312012</v>
      </c>
      <c r="B34" s="67" t="s">
        <v>150</v>
      </c>
      <c r="C34" s="72">
        <v>386238.4</v>
      </c>
      <c r="D34" s="45">
        <v>404119</v>
      </c>
      <c r="E34" s="45">
        <v>422071</v>
      </c>
      <c r="F34" s="45">
        <v>422071</v>
      </c>
      <c r="G34" s="53">
        <v>493876</v>
      </c>
      <c r="H34" s="53">
        <v>444550</v>
      </c>
      <c r="I34" s="53">
        <v>488000</v>
      </c>
      <c r="J34" s="326"/>
      <c r="K34" s="200">
        <v>493876</v>
      </c>
    </row>
    <row r="35" spans="1:11" x14ac:dyDescent="0.25">
      <c r="A35" s="108">
        <v>312012</v>
      </c>
      <c r="B35" s="67" t="s">
        <v>240</v>
      </c>
      <c r="C35" s="72">
        <v>3773.58</v>
      </c>
      <c r="D35" s="45">
        <v>3875.22</v>
      </c>
      <c r="E35" s="45">
        <v>4007.88</v>
      </c>
      <c r="F35" s="45">
        <v>4007.88</v>
      </c>
      <c r="G35" s="45">
        <v>3123.95</v>
      </c>
      <c r="H35" s="45">
        <v>4000</v>
      </c>
      <c r="I35" s="45">
        <v>3875.22</v>
      </c>
      <c r="J35" s="326"/>
      <c r="K35" s="200">
        <v>3123.95</v>
      </c>
    </row>
    <row r="36" spans="1:11" x14ac:dyDescent="0.25">
      <c r="A36" s="108">
        <v>312012</v>
      </c>
      <c r="B36" s="67" t="s">
        <v>241</v>
      </c>
      <c r="C36" s="72"/>
      <c r="D36" s="45"/>
      <c r="E36" s="45"/>
      <c r="F36" s="45"/>
      <c r="G36" s="45">
        <v>928.34</v>
      </c>
      <c r="H36" s="45"/>
      <c r="I36" s="45"/>
      <c r="J36" s="326"/>
      <c r="K36" s="200">
        <v>928.34</v>
      </c>
    </row>
    <row r="37" spans="1:11" x14ac:dyDescent="0.25">
      <c r="A37" s="108">
        <v>312012</v>
      </c>
      <c r="B37" s="67" t="s">
        <v>151</v>
      </c>
      <c r="C37" s="72">
        <v>3116.97</v>
      </c>
      <c r="D37" s="304">
        <v>7985.21</v>
      </c>
      <c r="E37" s="53">
        <v>2613.62</v>
      </c>
      <c r="F37" s="53">
        <v>2613.62</v>
      </c>
      <c r="G37" s="45">
        <v>3600</v>
      </c>
      <c r="H37" s="45">
        <v>3500</v>
      </c>
      <c r="I37" s="45">
        <v>2600</v>
      </c>
      <c r="J37" s="326"/>
      <c r="K37" s="200">
        <v>3600</v>
      </c>
    </row>
    <row r="38" spans="1:11" x14ac:dyDescent="0.25">
      <c r="A38" s="108">
        <v>312012</v>
      </c>
      <c r="B38" s="67" t="s">
        <v>152</v>
      </c>
      <c r="C38" s="72">
        <v>2718.27</v>
      </c>
      <c r="D38" s="45">
        <v>2724.43</v>
      </c>
      <c r="E38" s="53">
        <v>2795.27</v>
      </c>
      <c r="F38" s="53">
        <v>2795.27</v>
      </c>
      <c r="G38" s="45">
        <v>2795.27</v>
      </c>
      <c r="H38" s="45">
        <v>2795.27</v>
      </c>
      <c r="I38" s="45">
        <v>2777</v>
      </c>
      <c r="J38" s="326">
        <v>467.45</v>
      </c>
      <c r="K38" s="200">
        <v>3262.72</v>
      </c>
    </row>
    <row r="39" spans="1:11" x14ac:dyDescent="0.25">
      <c r="A39" s="108">
        <v>312012</v>
      </c>
      <c r="B39" s="67" t="s">
        <v>153</v>
      </c>
      <c r="C39" s="72">
        <v>640</v>
      </c>
      <c r="D39" s="45">
        <v>1117.44</v>
      </c>
      <c r="E39" s="53">
        <v>0</v>
      </c>
      <c r="F39" s="53">
        <v>0</v>
      </c>
      <c r="G39" s="45">
        <v>0</v>
      </c>
      <c r="H39" s="45">
        <v>500</v>
      </c>
      <c r="I39" s="45">
        <v>0</v>
      </c>
      <c r="J39" s="326"/>
      <c r="K39" s="200">
        <v>0</v>
      </c>
    </row>
    <row r="40" spans="1:11" x14ac:dyDescent="0.25">
      <c r="A40" s="108">
        <v>312012</v>
      </c>
      <c r="B40" s="70" t="s">
        <v>242</v>
      </c>
      <c r="C40" s="72"/>
      <c r="D40" s="45"/>
      <c r="E40" s="53"/>
      <c r="F40" s="53"/>
      <c r="G40" s="45">
        <v>2726</v>
      </c>
      <c r="H40" s="45"/>
      <c r="I40" s="45"/>
      <c r="J40" s="326"/>
      <c r="K40" s="200">
        <v>2726</v>
      </c>
    </row>
    <row r="41" spans="1:11" x14ac:dyDescent="0.25">
      <c r="A41" s="108">
        <v>312012</v>
      </c>
      <c r="B41" s="70" t="s">
        <v>239</v>
      </c>
      <c r="C41" s="45">
        <v>94.08</v>
      </c>
      <c r="D41" s="304">
        <v>117.6</v>
      </c>
      <c r="E41" s="53">
        <v>0</v>
      </c>
      <c r="F41" s="53">
        <v>0</v>
      </c>
      <c r="G41" s="45">
        <v>800</v>
      </c>
      <c r="H41" s="45">
        <v>0</v>
      </c>
      <c r="I41" s="45">
        <v>0</v>
      </c>
      <c r="J41" s="326"/>
      <c r="K41" s="200">
        <v>800</v>
      </c>
    </row>
    <row r="42" spans="1:11" x14ac:dyDescent="0.25">
      <c r="A42" s="108">
        <v>312012</v>
      </c>
      <c r="B42" s="70" t="s">
        <v>200</v>
      </c>
      <c r="C42" s="45">
        <v>0</v>
      </c>
      <c r="D42" s="304">
        <v>2000</v>
      </c>
      <c r="E42" s="53">
        <v>3000</v>
      </c>
      <c r="F42" s="53">
        <v>3000</v>
      </c>
      <c r="G42" s="304">
        <v>3000</v>
      </c>
      <c r="H42" s="304">
        <v>3000</v>
      </c>
      <c r="I42" s="304">
        <v>3000</v>
      </c>
      <c r="J42" s="326"/>
      <c r="K42" s="200">
        <v>3000</v>
      </c>
    </row>
    <row r="43" spans="1:11" x14ac:dyDescent="0.25">
      <c r="A43" s="108">
        <v>312012</v>
      </c>
      <c r="B43" s="70" t="s">
        <v>184</v>
      </c>
      <c r="C43" s="45">
        <v>0</v>
      </c>
      <c r="D43" s="45">
        <v>0</v>
      </c>
      <c r="E43" s="53">
        <v>0</v>
      </c>
      <c r="F43" s="53">
        <v>0</v>
      </c>
      <c r="G43" s="45">
        <v>0</v>
      </c>
      <c r="H43" s="45">
        <v>0</v>
      </c>
      <c r="I43" s="45">
        <v>0</v>
      </c>
      <c r="J43" s="326"/>
      <c r="K43" s="200">
        <v>0</v>
      </c>
    </row>
    <row r="44" spans="1:11" x14ac:dyDescent="0.25">
      <c r="A44" s="108">
        <v>312012</v>
      </c>
      <c r="B44" s="71" t="s">
        <v>183</v>
      </c>
      <c r="C44" s="44">
        <v>900</v>
      </c>
      <c r="D44" s="304">
        <v>0</v>
      </c>
      <c r="E44" s="53">
        <v>0</v>
      </c>
      <c r="F44" s="53">
        <v>0</v>
      </c>
      <c r="G44" s="45">
        <v>0</v>
      </c>
      <c r="H44" s="45">
        <v>0</v>
      </c>
      <c r="I44" s="45">
        <v>0</v>
      </c>
      <c r="J44" s="326"/>
      <c r="K44" s="200">
        <v>0</v>
      </c>
    </row>
    <row r="45" spans="1:11" x14ac:dyDescent="0.25">
      <c r="A45" s="183" t="s">
        <v>154</v>
      </c>
      <c r="B45" s="132"/>
      <c r="C45" s="227">
        <f t="shared" ref="C45:I45" si="17">C6+C9+C17+C20+C25+C27+C33+C44</f>
        <v>1551984.9900000002</v>
      </c>
      <c r="D45" s="227">
        <f t="shared" si="17"/>
        <v>1725413.2400000002</v>
      </c>
      <c r="E45" s="227">
        <f t="shared" si="17"/>
        <v>1631452.46</v>
      </c>
      <c r="F45" s="227">
        <f t="shared" si="17"/>
        <v>1631452.46</v>
      </c>
      <c r="G45" s="46">
        <f>G6+G9+G17+G20+G25+G27+G33</f>
        <v>1782644.08</v>
      </c>
      <c r="H45" s="46">
        <f t="shared" si="17"/>
        <v>1717699.38</v>
      </c>
      <c r="I45" s="46">
        <f t="shared" si="17"/>
        <v>1761776.3299999998</v>
      </c>
      <c r="J45" s="46"/>
      <c r="K45" s="46">
        <f>K6+K9+K17+K20+K25+K27+K33</f>
        <v>1783146.53</v>
      </c>
    </row>
    <row r="46" spans="1:11" x14ac:dyDescent="0.25">
      <c r="A46" s="113" t="s">
        <v>155</v>
      </c>
      <c r="B46" s="127"/>
      <c r="C46" s="50"/>
      <c r="D46" s="50"/>
      <c r="E46" s="50"/>
      <c r="F46" s="50"/>
      <c r="G46" s="50"/>
      <c r="H46" s="50"/>
      <c r="I46" s="50"/>
      <c r="J46" s="374"/>
      <c r="K46" s="375"/>
    </row>
    <row r="47" spans="1:11" x14ac:dyDescent="0.25">
      <c r="A47" s="108">
        <v>239001</v>
      </c>
      <c r="B47" s="67" t="s">
        <v>156</v>
      </c>
      <c r="C47" s="45">
        <v>5422</v>
      </c>
      <c r="D47" s="307">
        <v>401</v>
      </c>
      <c r="E47" s="45">
        <v>5500</v>
      </c>
      <c r="F47" s="45">
        <v>5500</v>
      </c>
      <c r="G47" s="45">
        <v>5000</v>
      </c>
      <c r="H47" s="45">
        <v>5000</v>
      </c>
      <c r="I47" s="45">
        <v>5000</v>
      </c>
      <c r="J47" s="326"/>
      <c r="K47" s="200">
        <v>5000</v>
      </c>
    </row>
    <row r="48" spans="1:11" x14ac:dyDescent="0.25">
      <c r="A48" s="108">
        <v>322001</v>
      </c>
      <c r="B48" s="70" t="s">
        <v>193</v>
      </c>
      <c r="C48" s="45">
        <v>55000</v>
      </c>
      <c r="D48" s="304">
        <v>33000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326"/>
      <c r="K48" s="200"/>
    </row>
    <row r="49" spans="1:11" x14ac:dyDescent="0.25">
      <c r="A49" s="108">
        <v>322001</v>
      </c>
      <c r="B49" s="70" t="s">
        <v>233</v>
      </c>
      <c r="C49" s="45">
        <v>20000</v>
      </c>
      <c r="D49" s="304">
        <v>223668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326"/>
      <c r="K49" s="200"/>
    </row>
    <row r="50" spans="1:11" x14ac:dyDescent="0.25">
      <c r="A50" s="108">
        <v>239001</v>
      </c>
      <c r="B50" s="70" t="s">
        <v>220</v>
      </c>
      <c r="C50" s="45">
        <v>0</v>
      </c>
      <c r="D50" s="304">
        <v>0</v>
      </c>
      <c r="E50" s="45">
        <v>0</v>
      </c>
      <c r="F50" s="45">
        <v>0</v>
      </c>
      <c r="G50" s="45">
        <v>0</v>
      </c>
      <c r="H50" s="45">
        <v>0</v>
      </c>
      <c r="I50" s="45">
        <v>0</v>
      </c>
      <c r="J50" s="326"/>
      <c r="K50" s="200"/>
    </row>
    <row r="51" spans="1:11" x14ac:dyDescent="0.25">
      <c r="A51" s="108">
        <v>322001</v>
      </c>
      <c r="B51" s="70" t="s">
        <v>270</v>
      </c>
      <c r="C51" s="45"/>
      <c r="D51" s="304"/>
      <c r="E51" s="45"/>
      <c r="F51" s="45"/>
      <c r="G51" s="45">
        <v>0</v>
      </c>
      <c r="H51" s="45"/>
      <c r="I51" s="45"/>
      <c r="J51" s="326">
        <v>29840.17</v>
      </c>
      <c r="K51" s="200">
        <v>29840.17</v>
      </c>
    </row>
    <row r="52" spans="1:11" x14ac:dyDescent="0.25">
      <c r="A52" s="108">
        <v>322001</v>
      </c>
      <c r="B52" s="70" t="s">
        <v>271</v>
      </c>
      <c r="C52" s="45"/>
      <c r="D52" s="304"/>
      <c r="E52" s="45"/>
      <c r="F52" s="45"/>
      <c r="G52" s="45">
        <v>0</v>
      </c>
      <c r="H52" s="45"/>
      <c r="I52" s="45"/>
      <c r="J52" s="326">
        <v>4676.84</v>
      </c>
      <c r="K52" s="200">
        <v>4676.84</v>
      </c>
    </row>
    <row r="53" spans="1:11" x14ac:dyDescent="0.25">
      <c r="A53" s="108">
        <v>322008</v>
      </c>
      <c r="B53" s="70" t="s">
        <v>221</v>
      </c>
      <c r="C53" s="45">
        <v>0</v>
      </c>
      <c r="D53" s="304">
        <v>26775.599999999999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326"/>
      <c r="K53" s="200"/>
    </row>
    <row r="54" spans="1:11" x14ac:dyDescent="0.25">
      <c r="A54" s="108">
        <v>322001</v>
      </c>
      <c r="B54" s="70" t="s">
        <v>245</v>
      </c>
      <c r="C54" s="45"/>
      <c r="D54" s="304"/>
      <c r="E54" s="45"/>
      <c r="F54" s="45"/>
      <c r="G54" s="45">
        <v>61885.7</v>
      </c>
      <c r="H54" s="45"/>
      <c r="I54" s="45"/>
      <c r="J54" s="326"/>
      <c r="K54" s="200">
        <v>61885.7</v>
      </c>
    </row>
    <row r="55" spans="1:11" x14ac:dyDescent="0.25">
      <c r="A55" s="108">
        <v>322001</v>
      </c>
      <c r="B55" s="70" t="s">
        <v>244</v>
      </c>
      <c r="C55" s="45">
        <v>30000</v>
      </c>
      <c r="D55" s="45">
        <v>0</v>
      </c>
      <c r="E55" s="45">
        <v>0</v>
      </c>
      <c r="F55" s="45">
        <v>0</v>
      </c>
      <c r="G55" s="45">
        <v>7280.66</v>
      </c>
      <c r="H55" s="45">
        <v>0</v>
      </c>
      <c r="I55" s="45">
        <v>0</v>
      </c>
      <c r="J55" s="326"/>
      <c r="K55" s="200">
        <v>7280.66</v>
      </c>
    </row>
    <row r="56" spans="1:11" x14ac:dyDescent="0.25">
      <c r="A56" s="108">
        <v>322001</v>
      </c>
      <c r="B56" s="67" t="s">
        <v>246</v>
      </c>
      <c r="C56" s="45">
        <v>0</v>
      </c>
      <c r="D56" s="45">
        <v>0</v>
      </c>
      <c r="E56" s="45">
        <v>9000</v>
      </c>
      <c r="F56" s="45">
        <v>9000</v>
      </c>
      <c r="G56" s="45">
        <v>203097.9</v>
      </c>
      <c r="H56" s="45">
        <v>0</v>
      </c>
      <c r="I56" s="45">
        <v>0</v>
      </c>
      <c r="J56" s="326">
        <v>-179097.9</v>
      </c>
      <c r="K56" s="200">
        <v>24000</v>
      </c>
    </row>
    <row r="57" spans="1:11" x14ac:dyDescent="0.25">
      <c r="A57" s="108">
        <v>322001</v>
      </c>
      <c r="B57" s="67" t="s">
        <v>229</v>
      </c>
      <c r="C57" s="45">
        <v>0</v>
      </c>
      <c r="D57" s="45">
        <v>0</v>
      </c>
      <c r="E57" s="45">
        <v>9000</v>
      </c>
      <c r="F57" s="45">
        <v>9000</v>
      </c>
      <c r="G57" s="45">
        <v>0</v>
      </c>
      <c r="H57" s="45">
        <v>0</v>
      </c>
      <c r="I57" s="45">
        <v>0</v>
      </c>
      <c r="J57" s="326"/>
      <c r="K57" s="200"/>
    </row>
    <row r="58" spans="1:11" x14ac:dyDescent="0.25">
      <c r="A58" s="133" t="s">
        <v>155</v>
      </c>
      <c r="B58" s="134"/>
      <c r="C58" s="51">
        <f t="shared" ref="C58:K58" si="18">SUM(C47:C57)</f>
        <v>110422</v>
      </c>
      <c r="D58" s="51">
        <f t="shared" si="18"/>
        <v>283844.59999999998</v>
      </c>
      <c r="E58" s="51">
        <f t="shared" si="18"/>
        <v>23500</v>
      </c>
      <c r="F58" s="51">
        <f t="shared" si="18"/>
        <v>23500</v>
      </c>
      <c r="G58" s="51">
        <f t="shared" si="18"/>
        <v>277264.26</v>
      </c>
      <c r="H58" s="51">
        <f t="shared" si="18"/>
        <v>5000</v>
      </c>
      <c r="I58" s="51">
        <f>SUM(I47:I50)</f>
        <v>5000</v>
      </c>
      <c r="J58" s="51">
        <f t="shared" si="18"/>
        <v>-144580.89000000001</v>
      </c>
      <c r="K58" s="51">
        <f t="shared" si="18"/>
        <v>132683.37</v>
      </c>
    </row>
    <row r="59" spans="1:11" x14ac:dyDescent="0.25">
      <c r="A59" s="122" t="s">
        <v>157</v>
      </c>
      <c r="B59" s="65"/>
      <c r="C59" s="251"/>
      <c r="D59" s="251"/>
      <c r="E59" s="92"/>
      <c r="F59" s="92"/>
      <c r="G59" s="92"/>
      <c r="H59" s="92"/>
      <c r="I59" s="92"/>
      <c r="J59" s="376"/>
      <c r="K59" s="377"/>
    </row>
    <row r="60" spans="1:11" x14ac:dyDescent="0.25">
      <c r="A60" s="105" t="s">
        <v>158</v>
      </c>
      <c r="B60" s="67"/>
      <c r="D60" s="45"/>
      <c r="E60" s="44"/>
      <c r="F60" s="44"/>
      <c r="G60" s="45"/>
      <c r="H60" s="45"/>
      <c r="I60" s="45"/>
      <c r="J60" s="326"/>
      <c r="K60" s="200"/>
    </row>
    <row r="61" spans="1:11" x14ac:dyDescent="0.25">
      <c r="A61" s="105">
        <v>453</v>
      </c>
      <c r="B61" s="67" t="s">
        <v>232</v>
      </c>
      <c r="C61" s="45">
        <v>15561.85</v>
      </c>
      <c r="D61" s="304">
        <v>71475.86</v>
      </c>
      <c r="E61" s="45">
        <v>20817.36</v>
      </c>
      <c r="F61" s="45">
        <v>20817.36</v>
      </c>
      <c r="G61" s="45">
        <v>0</v>
      </c>
      <c r="H61" s="45">
        <v>0</v>
      </c>
      <c r="I61" s="45">
        <v>0</v>
      </c>
      <c r="J61" s="326"/>
      <c r="K61" s="200"/>
    </row>
    <row r="62" spans="1:11" x14ac:dyDescent="0.25">
      <c r="A62" s="108">
        <v>454</v>
      </c>
      <c r="B62" s="70" t="s">
        <v>162</v>
      </c>
      <c r="C62" s="45">
        <v>60159.34</v>
      </c>
      <c r="D62" s="304">
        <v>0</v>
      </c>
      <c r="E62" s="45">
        <v>375000</v>
      </c>
      <c r="F62" s="45">
        <v>375000</v>
      </c>
      <c r="G62" s="45">
        <v>92189.36</v>
      </c>
      <c r="H62" s="45">
        <v>69000</v>
      </c>
      <c r="I62" s="45">
        <v>60000</v>
      </c>
      <c r="J62" s="326">
        <v>-18679.77</v>
      </c>
      <c r="K62" s="200">
        <v>73509.59</v>
      </c>
    </row>
    <row r="63" spans="1:11" x14ac:dyDescent="0.25">
      <c r="A63" s="108">
        <v>453</v>
      </c>
      <c r="B63" s="70" t="s">
        <v>163</v>
      </c>
      <c r="C63" s="45">
        <v>33000</v>
      </c>
      <c r="D63" s="45">
        <v>0</v>
      </c>
      <c r="E63" s="45">
        <v>0</v>
      </c>
      <c r="F63" s="45">
        <v>0</v>
      </c>
      <c r="G63" s="45">
        <v>0</v>
      </c>
      <c r="H63" s="45">
        <v>0</v>
      </c>
      <c r="I63" s="45">
        <v>0</v>
      </c>
      <c r="J63" s="326"/>
      <c r="K63" s="200"/>
    </row>
    <row r="64" spans="1:11" x14ac:dyDescent="0.25">
      <c r="A64" s="108">
        <v>513002</v>
      </c>
      <c r="B64" s="67" t="s">
        <v>164</v>
      </c>
      <c r="C64" s="45">
        <v>249147.03</v>
      </c>
      <c r="D64" s="45">
        <v>30936.81</v>
      </c>
      <c r="E64" s="45">
        <v>2726</v>
      </c>
      <c r="F64" s="45">
        <v>2726</v>
      </c>
      <c r="G64" s="45">
        <v>0</v>
      </c>
      <c r="H64" s="45">
        <v>0</v>
      </c>
      <c r="I64" s="45">
        <v>0</v>
      </c>
      <c r="J64" s="326"/>
      <c r="K64" s="200"/>
    </row>
    <row r="65" spans="1:18" ht="17.25" customHeight="1" x14ac:dyDescent="0.25">
      <c r="A65" s="64" t="s">
        <v>157</v>
      </c>
      <c r="B65" s="228"/>
      <c r="C65" s="49">
        <f ca="1">SUM(C61:C66)</f>
        <v>357868.22</v>
      </c>
      <c r="D65" s="49">
        <f>SUM(D61:D64)</f>
        <v>102412.67</v>
      </c>
      <c r="E65" s="49">
        <f t="shared" ref="E65:F65" si="19">SUM(E61:E64)</f>
        <v>398543.35999999999</v>
      </c>
      <c r="F65" s="49">
        <f t="shared" si="19"/>
        <v>398543.35999999999</v>
      </c>
      <c r="G65" s="49">
        <f t="shared" ref="G65" si="20">SUM(G61:G64)</f>
        <v>92189.36</v>
      </c>
      <c r="H65" s="49">
        <f t="shared" ref="H65:K65" si="21">SUM(H61:H64)</f>
        <v>69000</v>
      </c>
      <c r="I65" s="49">
        <f t="shared" si="21"/>
        <v>60000</v>
      </c>
      <c r="J65" s="49">
        <f t="shared" si="21"/>
        <v>-18679.77</v>
      </c>
      <c r="K65" s="49">
        <f t="shared" si="21"/>
        <v>73509.59</v>
      </c>
    </row>
    <row r="66" spans="1:18" ht="17.25" customHeight="1" x14ac:dyDescent="0.25">
      <c r="B66" s="129"/>
      <c r="D66" s="90"/>
      <c r="E66" s="45"/>
      <c r="F66" s="45"/>
      <c r="G66" s="90"/>
      <c r="H66" s="90"/>
      <c r="I66" s="90"/>
    </row>
    <row r="67" spans="1:18" ht="15.75" customHeight="1" x14ac:dyDescent="0.25">
      <c r="A67" s="129" t="s">
        <v>159</v>
      </c>
      <c r="B67" s="61"/>
      <c r="C67" s="130"/>
      <c r="D67" s="90"/>
      <c r="E67" s="44"/>
      <c r="F67" s="44"/>
      <c r="G67" s="90"/>
      <c r="H67" s="90"/>
      <c r="I67" s="90"/>
    </row>
    <row r="68" spans="1:18" x14ac:dyDescent="0.25">
      <c r="A68" s="120" t="s">
        <v>126</v>
      </c>
      <c r="B68" s="62"/>
      <c r="C68" s="52">
        <f t="shared" ref="C68:I68" si="22">C45</f>
        <v>1551984.9900000002</v>
      </c>
      <c r="D68" s="52">
        <f t="shared" si="22"/>
        <v>1725413.2400000002</v>
      </c>
      <c r="E68" s="52">
        <f t="shared" si="22"/>
        <v>1631452.46</v>
      </c>
      <c r="F68" s="52">
        <f t="shared" si="22"/>
        <v>1631452.46</v>
      </c>
      <c r="G68" s="52">
        <f t="shared" si="22"/>
        <v>1782644.08</v>
      </c>
      <c r="H68" s="52">
        <f t="shared" si="22"/>
        <v>1717699.38</v>
      </c>
      <c r="I68" s="52">
        <f t="shared" si="22"/>
        <v>1761776.3299999998</v>
      </c>
    </row>
    <row r="69" spans="1:18" x14ac:dyDescent="0.25">
      <c r="A69" s="121" t="s">
        <v>160</v>
      </c>
      <c r="B69" s="63"/>
      <c r="C69" s="115">
        <f t="shared" ref="C69:G69" si="23">C58</f>
        <v>110422</v>
      </c>
      <c r="D69" s="128">
        <f t="shared" si="23"/>
        <v>283844.59999999998</v>
      </c>
      <c r="E69" s="115">
        <f>E58</f>
        <v>23500</v>
      </c>
      <c r="F69" s="115">
        <f>F58</f>
        <v>23500</v>
      </c>
      <c r="G69" s="115">
        <f t="shared" si="23"/>
        <v>277264.26</v>
      </c>
      <c r="H69" s="115">
        <f t="shared" ref="H69:I69" si="24">H58</f>
        <v>5000</v>
      </c>
      <c r="I69" s="115">
        <f t="shared" si="24"/>
        <v>5000</v>
      </c>
    </row>
    <row r="70" spans="1:18" x14ac:dyDescent="0.25">
      <c r="A70" s="122" t="s">
        <v>157</v>
      </c>
      <c r="B70" s="65"/>
      <c r="C70" s="47">
        <f ca="1">C65</f>
        <v>398543.35999999999</v>
      </c>
      <c r="D70" s="47">
        <f>D65</f>
        <v>102412.67</v>
      </c>
      <c r="E70" s="47">
        <f>E65</f>
        <v>398543.35999999999</v>
      </c>
      <c r="F70" s="47">
        <f>F65</f>
        <v>398543.35999999999</v>
      </c>
      <c r="G70" s="47">
        <f t="shared" ref="G70" si="25">G65</f>
        <v>92189.36</v>
      </c>
      <c r="H70" s="47">
        <f t="shared" ref="H70:I70" si="26">H65</f>
        <v>69000</v>
      </c>
      <c r="I70" s="47">
        <f t="shared" si="26"/>
        <v>60000</v>
      </c>
    </row>
    <row r="71" spans="1:18" x14ac:dyDescent="0.25">
      <c r="A71" s="105" t="s">
        <v>161</v>
      </c>
      <c r="B71" s="67"/>
      <c r="C71" s="45">
        <f ca="1">SUM(C68:C70)</f>
        <v>2020275.2100000002</v>
      </c>
      <c r="D71" s="72">
        <f t="shared" ref="D71" si="27">SUM(D68:D70)</f>
        <v>2111670.5100000002</v>
      </c>
      <c r="E71" s="45">
        <f t="shared" ref="E71:F71" si="28">SUM(E68:E70)</f>
        <v>2053495.8199999998</v>
      </c>
      <c r="F71" s="45">
        <f t="shared" si="28"/>
        <v>2053495.8199999998</v>
      </c>
      <c r="G71" s="45">
        <f t="shared" ref="G71" si="29">SUM(G68:G70)</f>
        <v>2152097.7000000002</v>
      </c>
      <c r="H71" s="45">
        <f t="shared" ref="H71:I71" si="30">SUM(H68:H70)</f>
        <v>1791699.38</v>
      </c>
      <c r="I71" s="45">
        <f t="shared" si="30"/>
        <v>1826776.3299999998</v>
      </c>
    </row>
    <row r="72" spans="1:18" x14ac:dyDescent="0.25">
      <c r="A72" s="60"/>
      <c r="B72" s="75"/>
      <c r="D72" s="90"/>
      <c r="E72" s="197"/>
      <c r="F72" s="197"/>
      <c r="G72" s="191"/>
      <c r="H72" s="191"/>
      <c r="I72" s="191"/>
    </row>
    <row r="73" spans="1:18" x14ac:dyDescent="0.25">
      <c r="A73" s="266"/>
      <c r="B73" s="74"/>
      <c r="C73" s="5"/>
      <c r="D73" s="90"/>
      <c r="E73" s="197"/>
      <c r="F73" s="197"/>
      <c r="G73" s="191"/>
      <c r="H73" s="191"/>
      <c r="I73" s="191"/>
      <c r="J73" s="325"/>
      <c r="K73" s="325"/>
      <c r="L73" s="5"/>
      <c r="M73" s="5"/>
      <c r="N73" s="5"/>
      <c r="O73" s="5"/>
      <c r="P73" s="5"/>
      <c r="Q73" s="5"/>
    </row>
    <row r="74" spans="1:18" x14ac:dyDescent="0.25">
      <c r="A74" s="266"/>
      <c r="B74" s="74"/>
      <c r="C74" s="5"/>
      <c r="D74" s="90"/>
      <c r="E74" s="191"/>
      <c r="F74" s="191"/>
      <c r="G74" s="191"/>
      <c r="H74" s="191"/>
      <c r="I74" s="191"/>
      <c r="J74" s="325"/>
      <c r="K74" s="325"/>
      <c r="L74" s="5"/>
      <c r="M74" s="5"/>
      <c r="N74" s="5"/>
      <c r="O74" s="5"/>
      <c r="P74" s="5"/>
      <c r="Q74" s="5"/>
      <c r="R74" s="5"/>
    </row>
    <row r="75" spans="1:18" ht="15" customHeight="1" x14ac:dyDescent="0.25">
      <c r="A75" s="68"/>
      <c r="B75" s="263"/>
      <c r="C75" s="262"/>
      <c r="D75" s="267"/>
      <c r="E75" s="191"/>
      <c r="F75" s="191"/>
      <c r="G75" s="267"/>
      <c r="H75" s="267"/>
      <c r="I75" s="267"/>
      <c r="J75" s="325"/>
      <c r="K75" s="325"/>
      <c r="L75" s="5"/>
      <c r="M75" s="5"/>
      <c r="N75" s="5"/>
      <c r="O75" s="5"/>
      <c r="P75" s="5"/>
      <c r="Q75" s="5"/>
      <c r="R75" s="5"/>
    </row>
    <row r="76" spans="1:18" ht="17.25" customHeight="1" x14ac:dyDescent="0.25">
      <c r="A76" s="68"/>
      <c r="B76" s="74"/>
      <c r="C76" s="269"/>
      <c r="D76" s="198"/>
      <c r="E76" s="191"/>
      <c r="F76" s="191"/>
      <c r="G76" s="267"/>
      <c r="H76" s="267"/>
      <c r="I76" s="267"/>
      <c r="J76" s="325"/>
      <c r="K76" s="325"/>
      <c r="L76" s="5"/>
      <c r="M76" s="5"/>
      <c r="N76" s="5"/>
      <c r="O76" s="5"/>
      <c r="P76" s="5"/>
      <c r="Q76" s="5"/>
      <c r="R76" s="5"/>
    </row>
    <row r="77" spans="1:18" s="5" customFormat="1" ht="18" x14ac:dyDescent="0.25">
      <c r="A77" s="26"/>
      <c r="B77" s="261"/>
      <c r="C77" s="19"/>
      <c r="D77" s="198"/>
      <c r="E77" s="268"/>
      <c r="F77" s="268"/>
      <c r="G77" s="198"/>
      <c r="H77" s="198"/>
      <c r="I77" s="198"/>
      <c r="J77" s="325"/>
      <c r="K77" s="325"/>
    </row>
    <row r="78" spans="1:18" x14ac:dyDescent="0.25">
      <c r="A78" s="5"/>
      <c r="B78" s="261"/>
      <c r="C78" s="19"/>
      <c r="D78" s="198"/>
      <c r="E78" s="270"/>
      <c r="F78" s="270"/>
      <c r="G78" s="198"/>
      <c r="H78" s="198"/>
      <c r="I78" s="198"/>
      <c r="J78" s="325"/>
      <c r="K78" s="325"/>
      <c r="L78" s="5"/>
      <c r="M78" s="5"/>
      <c r="N78" s="5"/>
      <c r="O78" s="5"/>
      <c r="P78" s="5"/>
      <c r="Q78" s="5"/>
      <c r="R78" s="5"/>
    </row>
    <row r="79" spans="1:18" x14ac:dyDescent="0.25">
      <c r="A79" s="5"/>
      <c r="B79" s="261"/>
      <c r="C79" s="19"/>
      <c r="D79" s="198"/>
      <c r="E79" s="270"/>
      <c r="F79" s="270"/>
      <c r="G79" s="198"/>
      <c r="H79" s="198"/>
      <c r="I79" s="198"/>
      <c r="J79" s="325"/>
      <c r="K79" s="325"/>
      <c r="L79" s="5"/>
      <c r="M79" s="5"/>
      <c r="N79" s="5"/>
      <c r="O79" s="5"/>
      <c r="P79" s="5"/>
      <c r="Q79" s="5"/>
      <c r="R79" s="5"/>
    </row>
    <row r="80" spans="1:18" x14ac:dyDescent="0.25">
      <c r="A80" s="5"/>
      <c r="B80" s="261"/>
      <c r="C80" s="19"/>
      <c r="D80" s="198"/>
      <c r="E80" s="270"/>
      <c r="F80" s="270"/>
      <c r="G80" s="198"/>
      <c r="H80" s="198"/>
      <c r="I80" s="198"/>
      <c r="J80" s="325"/>
      <c r="K80" s="325"/>
      <c r="L80" s="5"/>
      <c r="M80" s="5"/>
      <c r="N80" s="5"/>
      <c r="O80" s="5"/>
      <c r="P80" s="5"/>
      <c r="Q80" s="5"/>
      <c r="R80" s="5"/>
    </row>
    <row r="81" spans="1:18" x14ac:dyDescent="0.25">
      <c r="A81" s="5"/>
      <c r="B81" s="261"/>
      <c r="C81" s="19"/>
      <c r="D81" s="198"/>
      <c r="E81" s="270"/>
      <c r="F81" s="270"/>
      <c r="G81" s="198"/>
      <c r="H81" s="198"/>
      <c r="I81" s="198"/>
      <c r="J81" s="325"/>
      <c r="K81" s="325"/>
      <c r="L81" s="5"/>
      <c r="M81" s="5"/>
      <c r="N81" s="5"/>
      <c r="O81" s="5"/>
      <c r="P81" s="5"/>
      <c r="Q81" s="5"/>
      <c r="R81" s="5"/>
    </row>
    <row r="82" spans="1:18" x14ac:dyDescent="0.25">
      <c r="A82" s="5"/>
      <c r="B82" s="261"/>
      <c r="C82" s="19"/>
      <c r="D82" s="198"/>
      <c r="E82" s="198"/>
      <c r="F82" s="198"/>
      <c r="G82" s="198"/>
      <c r="H82" s="198"/>
      <c r="I82" s="198"/>
      <c r="J82" s="325"/>
      <c r="K82" s="325"/>
      <c r="L82" s="5"/>
      <c r="M82" s="5"/>
      <c r="N82" s="5"/>
      <c r="O82" s="5"/>
      <c r="P82" s="5"/>
      <c r="Q82" s="5"/>
      <c r="R82" s="5"/>
    </row>
    <row r="83" spans="1:18" x14ac:dyDescent="0.25">
      <c r="A83" s="5"/>
      <c r="B83" s="261"/>
      <c r="C83" s="19"/>
      <c r="D83" s="198"/>
      <c r="E83" s="198"/>
      <c r="F83" s="198"/>
      <c r="G83" s="198"/>
      <c r="H83" s="198"/>
      <c r="I83" s="198"/>
      <c r="J83" s="325"/>
      <c r="K83" s="325"/>
      <c r="L83" s="5"/>
      <c r="M83" s="5"/>
      <c r="N83" s="5"/>
      <c r="O83" s="5"/>
      <c r="P83" s="5"/>
      <c r="Q83" s="5"/>
      <c r="R83" s="5"/>
    </row>
    <row r="84" spans="1:18" x14ac:dyDescent="0.25">
      <c r="A84" s="5"/>
      <c r="B84" s="261"/>
      <c r="C84" s="19"/>
      <c r="D84" s="198"/>
      <c r="E84" s="198"/>
      <c r="F84" s="198"/>
      <c r="G84" s="198"/>
      <c r="H84" s="198"/>
      <c r="I84" s="198"/>
      <c r="J84" s="325"/>
      <c r="K84" s="325"/>
      <c r="L84" s="5"/>
      <c r="M84" s="5"/>
      <c r="N84" s="5"/>
      <c r="O84" s="5"/>
      <c r="P84" s="5"/>
      <c r="Q84" s="5"/>
      <c r="R84" s="5"/>
    </row>
    <row r="85" spans="1:18" x14ac:dyDescent="0.25">
      <c r="A85" s="5"/>
      <c r="B85" s="261"/>
      <c r="C85" s="19"/>
      <c r="D85" s="198"/>
      <c r="E85" s="198"/>
      <c r="F85" s="198"/>
      <c r="G85" s="198"/>
      <c r="H85" s="198"/>
      <c r="I85" s="198"/>
      <c r="J85" s="325"/>
      <c r="K85" s="325"/>
      <c r="L85" s="5"/>
      <c r="M85" s="5"/>
      <c r="N85" s="5"/>
      <c r="O85" s="5"/>
      <c r="P85" s="5"/>
      <c r="Q85" s="5"/>
      <c r="R85" s="5"/>
    </row>
    <row r="86" spans="1:18" x14ac:dyDescent="0.25">
      <c r="A86" s="5"/>
      <c r="B86" s="261"/>
      <c r="C86" s="19"/>
      <c r="D86" s="198"/>
      <c r="E86" s="198"/>
      <c r="F86" s="198"/>
      <c r="G86" s="198"/>
      <c r="H86" s="198"/>
      <c r="I86" s="198"/>
      <c r="J86" s="325"/>
      <c r="K86" s="325"/>
      <c r="L86" s="5"/>
      <c r="M86" s="5"/>
      <c r="N86" s="5"/>
      <c r="O86" s="5"/>
      <c r="P86" s="5"/>
      <c r="Q86" s="5"/>
      <c r="R86" s="5"/>
    </row>
    <row r="87" spans="1:18" x14ac:dyDescent="0.25">
      <c r="A87" s="5"/>
      <c r="B87" s="5"/>
      <c r="C87" s="19"/>
      <c r="D87" s="198"/>
      <c r="E87" s="198"/>
      <c r="F87" s="198"/>
      <c r="G87" s="198"/>
      <c r="H87" s="198"/>
      <c r="I87" s="198"/>
      <c r="J87" s="325"/>
      <c r="K87" s="325"/>
      <c r="L87" s="5"/>
      <c r="M87" s="5"/>
      <c r="N87" s="5"/>
      <c r="O87" s="5"/>
      <c r="P87" s="5"/>
      <c r="Q87" s="5"/>
      <c r="R87" s="5"/>
    </row>
    <row r="88" spans="1:18" x14ac:dyDescent="0.25">
      <c r="A88" s="5"/>
      <c r="B88" s="5"/>
      <c r="C88" s="271"/>
      <c r="D88" s="198"/>
      <c r="E88" s="198"/>
      <c r="F88" s="198"/>
      <c r="G88" s="198"/>
      <c r="H88" s="198"/>
      <c r="I88" s="198"/>
      <c r="J88" s="325"/>
      <c r="K88" s="325"/>
      <c r="L88" s="5"/>
      <c r="M88" s="5"/>
      <c r="N88" s="5"/>
      <c r="O88" s="5"/>
      <c r="P88" s="5"/>
      <c r="Q88" s="5"/>
      <c r="R88" s="5"/>
    </row>
    <row r="89" spans="1:18" x14ac:dyDescent="0.25">
      <c r="A89" s="27"/>
      <c r="B89" s="5"/>
      <c r="C89" s="5"/>
      <c r="D89" s="198"/>
      <c r="E89" s="198"/>
      <c r="F89" s="198"/>
      <c r="G89" s="198"/>
      <c r="H89" s="198"/>
      <c r="I89" s="198"/>
      <c r="J89" s="325"/>
      <c r="K89" s="325"/>
      <c r="L89" s="5"/>
      <c r="M89" s="5"/>
      <c r="N89" s="5"/>
      <c r="O89" s="5"/>
      <c r="P89" s="5"/>
      <c r="Q89" s="5"/>
      <c r="R89" s="5"/>
    </row>
    <row r="90" spans="1:18" x14ac:dyDescent="0.25">
      <c r="A90" s="5"/>
      <c r="B90" s="5"/>
      <c r="C90" s="5"/>
      <c r="D90" s="198"/>
      <c r="E90" s="198"/>
      <c r="F90" s="198"/>
      <c r="G90" s="198"/>
      <c r="H90" s="198"/>
      <c r="I90" s="198"/>
      <c r="J90" s="325"/>
      <c r="K90" s="325"/>
      <c r="L90" s="5"/>
      <c r="M90" s="5"/>
      <c r="N90" s="5"/>
      <c r="O90" s="5"/>
      <c r="P90" s="5"/>
      <c r="Q90" s="5"/>
      <c r="R90" s="5"/>
    </row>
    <row r="91" spans="1:18" x14ac:dyDescent="0.25">
      <c r="A91" s="27"/>
      <c r="B91" s="5"/>
      <c r="C91" s="5"/>
      <c r="D91" s="198"/>
      <c r="E91" s="198"/>
      <c r="F91" s="198"/>
      <c r="G91" s="198"/>
      <c r="H91" s="198"/>
      <c r="I91" s="198"/>
      <c r="J91" s="325"/>
      <c r="K91" s="325"/>
      <c r="L91" s="5"/>
      <c r="M91" s="5"/>
      <c r="N91" s="5"/>
      <c r="O91" s="5"/>
      <c r="P91" s="5"/>
      <c r="Q91" s="5"/>
      <c r="R91" s="5"/>
    </row>
    <row r="92" spans="1:18" x14ac:dyDescent="0.25">
      <c r="A92" s="5"/>
      <c r="B92" s="5"/>
      <c r="C92" s="19"/>
      <c r="D92" s="198"/>
      <c r="E92" s="198"/>
      <c r="F92" s="198"/>
      <c r="G92" s="198"/>
      <c r="H92" s="198"/>
      <c r="I92" s="198"/>
      <c r="J92" s="325"/>
      <c r="K92" s="325"/>
      <c r="L92" s="5"/>
      <c r="M92" s="5"/>
      <c r="N92" s="5"/>
      <c r="O92" s="5"/>
      <c r="P92" s="5"/>
      <c r="Q92" s="5"/>
      <c r="R92" s="5"/>
    </row>
    <row r="93" spans="1:18" x14ac:dyDescent="0.25">
      <c r="A93" s="28"/>
      <c r="B93" s="5"/>
      <c r="C93" s="19"/>
      <c r="D93" s="198"/>
      <c r="E93" s="198"/>
      <c r="F93" s="198"/>
      <c r="G93" s="198"/>
      <c r="H93" s="198"/>
      <c r="I93" s="198"/>
      <c r="J93" s="325"/>
      <c r="K93" s="325"/>
      <c r="L93" s="5"/>
      <c r="M93" s="5"/>
      <c r="N93" s="5"/>
      <c r="O93" s="5"/>
      <c r="P93" s="5"/>
      <c r="Q93" s="5"/>
      <c r="R93" s="5"/>
    </row>
    <row r="94" spans="1:18" x14ac:dyDescent="0.25">
      <c r="A94" s="5"/>
      <c r="B94" s="5"/>
      <c r="C94" s="19"/>
      <c r="D94" s="198"/>
      <c r="E94" s="198"/>
      <c r="F94" s="198"/>
      <c r="G94" s="198"/>
      <c r="H94" s="198"/>
      <c r="I94" s="198"/>
      <c r="J94" s="325"/>
      <c r="K94" s="325"/>
      <c r="L94" s="5"/>
      <c r="M94" s="5"/>
      <c r="N94" s="5"/>
      <c r="O94" s="5"/>
      <c r="P94" s="5"/>
      <c r="Q94" s="5"/>
      <c r="R94" s="5"/>
    </row>
    <row r="95" spans="1:18" x14ac:dyDescent="0.25">
      <c r="A95" s="5"/>
      <c r="B95" s="5"/>
      <c r="C95" s="19"/>
      <c r="D95" s="198"/>
      <c r="E95" s="198"/>
      <c r="F95" s="198"/>
      <c r="G95" s="198"/>
      <c r="H95" s="198"/>
      <c r="I95" s="198"/>
      <c r="J95" s="325"/>
      <c r="K95" s="325"/>
      <c r="L95" s="5"/>
      <c r="M95" s="5"/>
      <c r="N95" s="5"/>
      <c r="O95" s="5"/>
      <c r="P95" s="5"/>
      <c r="Q95" s="5"/>
      <c r="R95" s="5"/>
    </row>
    <row r="96" spans="1:18" x14ac:dyDescent="0.25">
      <c r="A96" s="5"/>
      <c r="B96" s="5"/>
      <c r="C96" s="19"/>
      <c r="D96" s="198"/>
      <c r="E96" s="198"/>
      <c r="F96" s="198"/>
      <c r="G96" s="198"/>
      <c r="H96" s="198"/>
      <c r="I96" s="198"/>
      <c r="J96" s="325"/>
      <c r="K96" s="325"/>
      <c r="L96" s="5"/>
      <c r="M96" s="5"/>
      <c r="N96" s="5"/>
      <c r="O96" s="5"/>
      <c r="P96" s="5"/>
      <c r="Q96" s="5"/>
      <c r="R96" s="5"/>
    </row>
    <row r="97" spans="1:18" x14ac:dyDescent="0.25">
      <c r="A97" s="29"/>
      <c r="B97" s="5"/>
      <c r="C97" s="271"/>
      <c r="D97" s="198"/>
      <c r="E97" s="198"/>
      <c r="F97" s="198"/>
      <c r="G97" s="198"/>
      <c r="H97" s="198"/>
      <c r="I97" s="198"/>
      <c r="J97" s="325"/>
      <c r="K97" s="325"/>
      <c r="L97" s="5"/>
      <c r="M97" s="5"/>
      <c r="N97" s="5"/>
      <c r="O97" s="5"/>
      <c r="P97" s="5"/>
      <c r="Q97" s="5"/>
      <c r="R97" s="5"/>
    </row>
    <row r="98" spans="1:18" x14ac:dyDescent="0.25">
      <c r="A98" s="5"/>
      <c r="B98" s="30"/>
      <c r="C98" s="5"/>
      <c r="D98" s="198"/>
      <c r="E98" s="198"/>
      <c r="F98" s="198"/>
      <c r="G98" s="198"/>
      <c r="H98" s="198"/>
      <c r="I98" s="198"/>
      <c r="J98" s="325"/>
      <c r="K98" s="325"/>
      <c r="L98" s="5"/>
      <c r="M98" s="5"/>
      <c r="N98" s="5"/>
      <c r="O98" s="5"/>
      <c r="P98" s="5"/>
      <c r="Q98" s="5"/>
      <c r="R98" s="5"/>
    </row>
    <row r="99" spans="1:18" x14ac:dyDescent="0.25">
      <c r="A99" s="28"/>
      <c r="B99" s="5"/>
      <c r="C99" s="5"/>
      <c r="D99" s="198"/>
      <c r="E99" s="198"/>
      <c r="F99" s="198"/>
      <c r="G99" s="198"/>
      <c r="H99" s="198"/>
      <c r="I99" s="198"/>
      <c r="J99" s="325"/>
      <c r="K99" s="325"/>
      <c r="L99" s="5"/>
      <c r="M99" s="5"/>
      <c r="N99" s="5"/>
      <c r="O99" s="5"/>
      <c r="P99" s="5"/>
      <c r="Q99" s="5"/>
      <c r="R99" s="5"/>
    </row>
    <row r="100" spans="1:18" x14ac:dyDescent="0.25">
      <c r="A100" s="5"/>
      <c r="B100" s="5"/>
      <c r="C100" s="19"/>
      <c r="D100" s="198"/>
      <c r="E100" s="198"/>
      <c r="F100" s="198"/>
      <c r="G100" s="198"/>
      <c r="H100" s="198"/>
      <c r="I100" s="198"/>
      <c r="J100" s="325"/>
      <c r="K100" s="325"/>
      <c r="L100" s="5"/>
      <c r="M100" s="5"/>
      <c r="N100" s="5"/>
      <c r="O100" s="5"/>
      <c r="P100" s="5"/>
      <c r="Q100" s="5"/>
      <c r="R100" s="5"/>
    </row>
    <row r="101" spans="1:18" x14ac:dyDescent="0.25">
      <c r="A101" s="28"/>
      <c r="B101" s="5"/>
      <c r="C101" s="19"/>
      <c r="D101" s="198"/>
      <c r="E101" s="198"/>
      <c r="F101" s="198"/>
      <c r="G101" s="198"/>
      <c r="H101" s="198"/>
      <c r="I101" s="198"/>
      <c r="J101" s="325"/>
      <c r="K101" s="325"/>
      <c r="L101" s="5"/>
      <c r="M101" s="5"/>
      <c r="N101" s="5"/>
      <c r="O101" s="5"/>
      <c r="P101" s="5"/>
      <c r="Q101" s="5"/>
      <c r="R101" s="5"/>
    </row>
    <row r="102" spans="1:18" x14ac:dyDescent="0.25">
      <c r="A102" s="5"/>
      <c r="B102" s="5"/>
      <c r="C102" s="19"/>
      <c r="D102" s="198"/>
      <c r="E102" s="198"/>
      <c r="F102" s="198"/>
      <c r="G102" s="198"/>
      <c r="H102" s="198"/>
      <c r="I102" s="198"/>
      <c r="J102" s="325"/>
      <c r="K102" s="325"/>
      <c r="L102" s="5"/>
      <c r="M102" s="5"/>
      <c r="N102" s="5"/>
      <c r="O102" s="5"/>
      <c r="P102" s="5"/>
      <c r="Q102" s="5"/>
      <c r="R102" s="5"/>
    </row>
    <row r="103" spans="1:18" x14ac:dyDescent="0.25">
      <c r="A103" s="28"/>
      <c r="B103" s="5"/>
      <c r="C103" s="19"/>
      <c r="D103" s="198"/>
      <c r="E103" s="198"/>
      <c r="F103" s="198"/>
      <c r="G103" s="198"/>
      <c r="H103" s="198"/>
      <c r="I103" s="198"/>
      <c r="J103" s="325"/>
      <c r="K103" s="325"/>
      <c r="L103" s="5"/>
      <c r="M103" s="5"/>
      <c r="N103" s="5"/>
      <c r="O103" s="5"/>
      <c r="P103" s="5"/>
      <c r="Q103" s="5"/>
      <c r="R103" s="5"/>
    </row>
    <row r="104" spans="1:18" x14ac:dyDescent="0.25">
      <c r="A104" s="31"/>
      <c r="B104" s="5"/>
      <c r="C104" s="19"/>
      <c r="D104" s="198"/>
      <c r="E104" s="198"/>
      <c r="F104" s="198"/>
      <c r="G104" s="198"/>
      <c r="H104" s="198"/>
      <c r="I104" s="198"/>
      <c r="J104" s="325"/>
      <c r="K104" s="325"/>
      <c r="L104" s="5"/>
      <c r="M104" s="5"/>
      <c r="N104" s="5"/>
      <c r="O104" s="5"/>
      <c r="P104" s="5"/>
      <c r="Q104" s="5"/>
      <c r="R104" s="5"/>
    </row>
    <row r="105" spans="1:18" ht="15.75" customHeight="1" x14ac:dyDescent="0.25">
      <c r="A105" s="5"/>
      <c r="B105" s="5"/>
      <c r="C105" s="19"/>
      <c r="D105" s="198"/>
      <c r="E105" s="198"/>
      <c r="F105" s="198"/>
      <c r="G105" s="198"/>
      <c r="H105" s="198"/>
      <c r="I105" s="198"/>
      <c r="J105" s="325"/>
      <c r="K105" s="325"/>
      <c r="L105" s="5"/>
      <c r="M105" s="5"/>
      <c r="N105" s="5"/>
      <c r="O105" s="5"/>
      <c r="P105" s="5"/>
      <c r="Q105" s="5"/>
      <c r="R105" s="5"/>
    </row>
    <row r="106" spans="1:18" hidden="1" x14ac:dyDescent="0.25">
      <c r="A106" s="27"/>
      <c r="B106" s="5"/>
      <c r="C106" s="5"/>
      <c r="D106" s="198"/>
      <c r="E106" s="198"/>
      <c r="F106" s="198"/>
      <c r="G106" s="198"/>
      <c r="H106" s="198"/>
      <c r="I106" s="198"/>
      <c r="J106" s="325"/>
      <c r="K106" s="325"/>
      <c r="L106" s="5"/>
      <c r="M106" s="5"/>
      <c r="N106" s="5"/>
      <c r="O106" s="5"/>
      <c r="P106" s="5"/>
      <c r="Q106" s="5"/>
      <c r="R106" s="5"/>
    </row>
    <row r="107" spans="1:18" x14ac:dyDescent="0.25">
      <c r="A107" s="29"/>
      <c r="B107" s="5"/>
      <c r="C107" s="5"/>
      <c r="D107" s="198"/>
      <c r="E107" s="198"/>
      <c r="F107" s="198"/>
      <c r="G107" s="198"/>
      <c r="H107" s="198"/>
      <c r="I107" s="198"/>
      <c r="J107" s="325"/>
      <c r="K107" s="325"/>
      <c r="L107" s="5"/>
      <c r="M107" s="5"/>
      <c r="N107" s="5"/>
      <c r="O107" s="5"/>
      <c r="P107" s="5"/>
      <c r="Q107" s="5"/>
      <c r="R107" s="5"/>
    </row>
    <row r="108" spans="1:18" x14ac:dyDescent="0.25">
      <c r="A108" s="27"/>
      <c r="B108" s="5"/>
      <c r="C108" s="5"/>
      <c r="D108" s="198"/>
      <c r="E108" s="198"/>
      <c r="F108" s="198"/>
      <c r="G108" s="198"/>
      <c r="H108" s="198"/>
      <c r="I108" s="198"/>
      <c r="J108" s="325"/>
      <c r="K108" s="325"/>
      <c r="L108" s="5"/>
      <c r="M108" s="5"/>
      <c r="N108" s="5"/>
      <c r="O108" s="5"/>
      <c r="P108" s="5"/>
      <c r="Q108" s="5"/>
      <c r="R108" s="5"/>
    </row>
    <row r="109" spans="1:18" x14ac:dyDescent="0.25">
      <c r="A109" s="28"/>
      <c r="B109" s="5"/>
      <c r="C109" s="5"/>
      <c r="D109" s="198"/>
      <c r="E109" s="198"/>
      <c r="F109" s="198"/>
      <c r="G109" s="198"/>
      <c r="H109" s="198"/>
      <c r="I109" s="198"/>
      <c r="J109" s="325"/>
      <c r="K109" s="325"/>
      <c r="L109" s="5"/>
      <c r="M109" s="5"/>
      <c r="N109" s="5"/>
      <c r="O109" s="5"/>
      <c r="P109" s="5"/>
      <c r="Q109" s="5"/>
      <c r="R109" s="5"/>
    </row>
    <row r="110" spans="1:18" x14ac:dyDescent="0.25">
      <c r="A110" s="32"/>
      <c r="B110" s="5"/>
      <c r="C110" s="5"/>
      <c r="D110" s="198"/>
      <c r="E110" s="198"/>
      <c r="F110" s="198"/>
      <c r="G110" s="198"/>
      <c r="H110" s="198"/>
      <c r="I110" s="198"/>
      <c r="J110" s="325"/>
      <c r="K110" s="325"/>
      <c r="L110" s="5"/>
      <c r="M110" s="5"/>
      <c r="N110" s="5"/>
      <c r="O110" s="5"/>
      <c r="P110" s="5"/>
      <c r="Q110" s="5"/>
      <c r="R110" s="5"/>
    </row>
    <row r="111" spans="1:18" x14ac:dyDescent="0.25">
      <c r="A111" s="5"/>
      <c r="B111" s="5"/>
      <c r="C111" s="5"/>
      <c r="D111" s="198"/>
      <c r="E111" s="198"/>
      <c r="F111" s="198"/>
      <c r="G111" s="198"/>
      <c r="H111" s="198"/>
      <c r="I111" s="198"/>
      <c r="J111" s="325"/>
      <c r="K111" s="325"/>
      <c r="L111" s="5"/>
      <c r="M111" s="5"/>
      <c r="N111" s="5"/>
      <c r="O111" s="5"/>
      <c r="P111" s="5"/>
      <c r="Q111" s="5"/>
      <c r="R111" s="5"/>
    </row>
    <row r="112" spans="1:18" x14ac:dyDescent="0.25">
      <c r="A112" s="31"/>
      <c r="B112" s="33"/>
      <c r="C112" s="5"/>
      <c r="D112" s="198"/>
      <c r="E112" s="198"/>
      <c r="F112" s="198"/>
      <c r="G112" s="198"/>
      <c r="H112" s="198"/>
      <c r="I112" s="198"/>
      <c r="J112" s="325"/>
      <c r="K112" s="325"/>
      <c r="L112" s="5"/>
      <c r="M112" s="5"/>
      <c r="N112" s="5"/>
      <c r="O112" s="5"/>
      <c r="P112" s="5"/>
      <c r="Q112" s="5"/>
      <c r="R112" s="5"/>
    </row>
    <row r="113" spans="1:18" x14ac:dyDescent="0.25">
      <c r="A113" s="5"/>
      <c r="B113" s="5"/>
      <c r="C113" s="5"/>
      <c r="D113" s="198"/>
      <c r="E113" s="198"/>
      <c r="F113" s="198"/>
      <c r="G113" s="198"/>
      <c r="H113" s="198"/>
      <c r="I113" s="198"/>
      <c r="J113" s="325"/>
      <c r="K113" s="325"/>
      <c r="L113" s="5"/>
      <c r="M113" s="5"/>
      <c r="N113" s="5"/>
      <c r="O113" s="5"/>
      <c r="P113" s="5"/>
      <c r="Q113" s="5"/>
      <c r="R113" s="5"/>
    </row>
    <row r="114" spans="1:18" x14ac:dyDescent="0.25">
      <c r="A114" s="34"/>
      <c r="B114" s="5"/>
      <c r="C114" s="5"/>
      <c r="D114" s="198"/>
      <c r="E114" s="198"/>
      <c r="F114" s="198"/>
      <c r="G114" s="198"/>
      <c r="H114" s="198"/>
      <c r="I114" s="198"/>
      <c r="J114" s="325"/>
      <c r="K114" s="325"/>
      <c r="L114" s="5"/>
      <c r="M114" s="5"/>
      <c r="N114" s="5"/>
      <c r="O114" s="5"/>
      <c r="P114" s="5"/>
      <c r="Q114" s="5"/>
      <c r="R114" s="5"/>
    </row>
    <row r="115" spans="1:18" x14ac:dyDescent="0.25">
      <c r="A115" s="32"/>
      <c r="B115" s="5"/>
      <c r="C115" s="5"/>
      <c r="D115" s="198"/>
      <c r="E115" s="198"/>
      <c r="F115" s="198"/>
      <c r="G115" s="198"/>
      <c r="H115" s="198"/>
      <c r="I115" s="198"/>
      <c r="J115" s="325"/>
      <c r="K115" s="325"/>
      <c r="L115" s="5"/>
      <c r="M115" s="5"/>
      <c r="N115" s="5"/>
      <c r="O115" s="5"/>
      <c r="P115" s="5"/>
      <c r="Q115" s="5"/>
      <c r="R115" s="5"/>
    </row>
    <row r="116" spans="1:18" x14ac:dyDescent="0.25">
      <c r="A116" s="28"/>
      <c r="B116" s="5"/>
      <c r="C116" s="5"/>
      <c r="D116" s="198"/>
      <c r="E116" s="198"/>
      <c r="F116" s="198"/>
      <c r="G116" s="198"/>
      <c r="H116" s="198"/>
      <c r="I116" s="198"/>
      <c r="J116" s="325"/>
      <c r="K116" s="325"/>
      <c r="L116" s="5"/>
      <c r="M116" s="5"/>
      <c r="N116" s="5"/>
      <c r="O116" s="5"/>
      <c r="P116" s="5"/>
      <c r="Q116" s="5"/>
      <c r="R116" s="5"/>
    </row>
    <row r="117" spans="1:18" x14ac:dyDescent="0.25">
      <c r="A117" s="32"/>
      <c r="B117" s="5"/>
      <c r="C117" s="5"/>
      <c r="D117" s="198"/>
      <c r="E117" s="198"/>
      <c r="F117" s="198"/>
      <c r="G117" s="198"/>
      <c r="H117" s="198"/>
      <c r="I117" s="198"/>
      <c r="J117" s="325"/>
      <c r="K117" s="325"/>
      <c r="L117" s="5"/>
      <c r="M117" s="5"/>
      <c r="N117" s="5"/>
      <c r="O117" s="5"/>
      <c r="P117" s="5"/>
      <c r="Q117" s="5"/>
      <c r="R117" s="5"/>
    </row>
    <row r="118" spans="1:18" x14ac:dyDescent="0.25">
      <c r="A118" s="28"/>
      <c r="B118" s="5"/>
      <c r="C118" s="5"/>
      <c r="D118" s="198"/>
      <c r="E118" s="198"/>
      <c r="F118" s="198"/>
      <c r="G118" s="198"/>
      <c r="H118" s="198"/>
      <c r="I118" s="198"/>
      <c r="J118" s="325"/>
      <c r="K118" s="325"/>
      <c r="L118" s="5"/>
      <c r="M118" s="5"/>
      <c r="N118" s="5"/>
      <c r="O118" s="5"/>
      <c r="P118" s="5"/>
      <c r="Q118" s="5"/>
      <c r="R118" s="5"/>
    </row>
    <row r="119" spans="1:18" x14ac:dyDescent="0.25">
      <c r="A119" s="32"/>
      <c r="B119" s="5"/>
      <c r="C119" s="5"/>
      <c r="D119" s="198"/>
      <c r="E119" s="198"/>
      <c r="F119" s="198"/>
      <c r="G119" s="198"/>
      <c r="H119" s="198"/>
      <c r="I119" s="198"/>
      <c r="J119" s="325"/>
      <c r="K119" s="325"/>
      <c r="L119" s="5"/>
      <c r="M119" s="5"/>
      <c r="N119" s="5"/>
      <c r="O119" s="5"/>
      <c r="P119" s="5"/>
      <c r="Q119" s="5"/>
      <c r="R119" s="5"/>
    </row>
    <row r="120" spans="1:18" x14ac:dyDescent="0.25">
      <c r="A120" s="28"/>
      <c r="B120" s="5"/>
      <c r="C120" s="5"/>
      <c r="D120" s="198"/>
      <c r="E120" s="198"/>
      <c r="F120" s="198"/>
      <c r="G120" s="198"/>
      <c r="H120" s="198"/>
      <c r="I120" s="198"/>
      <c r="J120" s="325"/>
      <c r="K120" s="325"/>
      <c r="L120" s="5"/>
      <c r="M120" s="5"/>
      <c r="N120" s="5"/>
      <c r="O120" s="5"/>
      <c r="P120" s="5"/>
      <c r="Q120" s="5"/>
      <c r="R120" s="5"/>
    </row>
    <row r="121" spans="1:18" x14ac:dyDescent="0.25">
      <c r="A121" s="5"/>
      <c r="B121" s="5"/>
      <c r="C121" s="5"/>
      <c r="D121" s="198"/>
      <c r="E121" s="198"/>
      <c r="F121" s="198"/>
      <c r="G121" s="198"/>
      <c r="H121" s="198"/>
      <c r="I121" s="198"/>
      <c r="J121" s="325"/>
      <c r="K121" s="325"/>
      <c r="L121" s="5"/>
      <c r="M121" s="5"/>
      <c r="N121" s="5"/>
      <c r="O121" s="5"/>
      <c r="P121" s="5"/>
      <c r="Q121" s="5"/>
      <c r="R121" s="5"/>
    </row>
    <row r="122" spans="1:18" x14ac:dyDescent="0.25">
      <c r="A122" s="28"/>
      <c r="B122" s="5"/>
      <c r="C122" s="5"/>
      <c r="D122" s="198"/>
      <c r="E122" s="198"/>
      <c r="F122" s="198"/>
      <c r="G122" s="198"/>
      <c r="H122" s="198"/>
      <c r="I122" s="198"/>
      <c r="J122" s="325"/>
      <c r="K122" s="325"/>
      <c r="L122" s="5"/>
      <c r="M122" s="5"/>
      <c r="N122" s="5"/>
      <c r="O122" s="5"/>
      <c r="P122" s="5"/>
      <c r="Q122" s="5"/>
      <c r="R122" s="5"/>
    </row>
    <row r="123" spans="1:18" x14ac:dyDescent="0.25">
      <c r="A123" s="35"/>
      <c r="B123" s="5"/>
      <c r="C123" s="5"/>
      <c r="D123" s="198"/>
      <c r="E123" s="198"/>
      <c r="F123" s="198"/>
      <c r="G123" s="198"/>
      <c r="H123" s="198"/>
      <c r="I123" s="198"/>
      <c r="J123" s="325"/>
      <c r="K123" s="325"/>
      <c r="L123" s="5"/>
      <c r="M123" s="5"/>
      <c r="N123" s="5"/>
      <c r="O123" s="5"/>
      <c r="P123" s="5"/>
      <c r="Q123" s="5"/>
      <c r="R123" s="5"/>
    </row>
    <row r="124" spans="1:18" x14ac:dyDescent="0.25">
      <c r="A124" s="31"/>
      <c r="B124" s="5"/>
      <c r="C124" s="5"/>
      <c r="D124" s="198"/>
      <c r="E124" s="198"/>
      <c r="F124" s="198"/>
      <c r="G124" s="198"/>
      <c r="H124" s="198"/>
      <c r="I124" s="198"/>
      <c r="J124" s="325"/>
      <c r="K124" s="325"/>
      <c r="L124" s="5"/>
      <c r="M124" s="5"/>
      <c r="N124" s="5"/>
      <c r="O124" s="5"/>
      <c r="P124" s="5"/>
      <c r="Q124" s="5"/>
      <c r="R124" s="5"/>
    </row>
    <row r="125" spans="1:18" x14ac:dyDescent="0.25">
      <c r="A125" s="5"/>
      <c r="B125" s="5"/>
      <c r="C125" s="5"/>
      <c r="D125" s="198"/>
      <c r="E125" s="198"/>
      <c r="F125" s="198"/>
      <c r="G125" s="198"/>
      <c r="H125" s="198"/>
      <c r="I125" s="198"/>
      <c r="J125" s="325"/>
      <c r="K125" s="325"/>
      <c r="L125" s="5"/>
      <c r="M125" s="5"/>
      <c r="N125" s="5"/>
      <c r="O125" s="5"/>
      <c r="P125" s="5"/>
      <c r="Q125" s="5"/>
      <c r="R125" s="5"/>
    </row>
    <row r="126" spans="1:18" x14ac:dyDescent="0.25">
      <c r="A126" s="35"/>
      <c r="B126" s="5"/>
      <c r="C126" s="5"/>
      <c r="D126" s="198"/>
      <c r="E126" s="198"/>
      <c r="F126" s="198"/>
      <c r="G126" s="198"/>
      <c r="H126" s="198"/>
      <c r="I126" s="198"/>
      <c r="J126" s="325"/>
      <c r="K126" s="325"/>
      <c r="L126" s="5"/>
      <c r="M126" s="5"/>
      <c r="N126" s="5"/>
      <c r="O126" s="5"/>
      <c r="P126" s="5"/>
      <c r="Q126" s="5"/>
      <c r="R126" s="5"/>
    </row>
    <row r="127" spans="1:18" x14ac:dyDescent="0.25">
      <c r="A127" s="36"/>
      <c r="B127" s="5"/>
      <c r="C127" s="5"/>
      <c r="D127" s="198"/>
      <c r="E127" s="198"/>
      <c r="F127" s="198"/>
      <c r="G127" s="198"/>
      <c r="H127" s="198"/>
      <c r="I127" s="198"/>
      <c r="J127" s="325"/>
      <c r="K127" s="325"/>
      <c r="L127" s="5"/>
      <c r="M127" s="5"/>
      <c r="N127" s="5"/>
      <c r="O127" s="5"/>
      <c r="P127" s="5"/>
      <c r="Q127" s="5"/>
      <c r="R127" s="5"/>
    </row>
    <row r="128" spans="1:18" x14ac:dyDescent="0.25">
      <c r="A128" s="36"/>
      <c r="B128" s="5"/>
      <c r="C128" s="5"/>
      <c r="D128" s="198"/>
      <c r="E128" s="198"/>
      <c r="F128" s="198"/>
      <c r="G128" s="198"/>
      <c r="H128" s="198"/>
      <c r="I128" s="198"/>
      <c r="J128" s="325"/>
      <c r="K128" s="325"/>
      <c r="L128" s="5"/>
      <c r="M128" s="5"/>
      <c r="N128" s="5"/>
      <c r="O128" s="5"/>
      <c r="P128" s="5"/>
      <c r="Q128" s="5"/>
      <c r="R128" s="5"/>
    </row>
    <row r="129" spans="1:22" x14ac:dyDescent="0.25">
      <c r="A129" s="37"/>
      <c r="B129" s="5"/>
      <c r="C129" s="5"/>
      <c r="D129" s="198"/>
      <c r="E129" s="198"/>
      <c r="F129" s="198"/>
      <c r="G129" s="198"/>
      <c r="H129" s="198"/>
      <c r="I129" s="198"/>
      <c r="J129" s="325"/>
      <c r="K129" s="325"/>
      <c r="L129" s="5"/>
      <c r="M129" s="5"/>
      <c r="N129" s="5"/>
      <c r="O129" s="5"/>
      <c r="P129" s="5"/>
      <c r="Q129" s="5"/>
      <c r="R129" s="5"/>
    </row>
    <row r="130" spans="1:22" x14ac:dyDescent="0.25">
      <c r="A130" s="36"/>
      <c r="B130" s="5"/>
      <c r="C130" s="5"/>
      <c r="D130" s="198"/>
      <c r="E130" s="198"/>
      <c r="F130" s="198"/>
      <c r="G130" s="198"/>
      <c r="H130" s="198"/>
      <c r="I130" s="198"/>
      <c r="J130" s="325"/>
      <c r="K130" s="325"/>
      <c r="L130" s="5"/>
      <c r="M130" s="5"/>
      <c r="N130" s="5"/>
      <c r="O130" s="5"/>
      <c r="P130" s="5"/>
      <c r="Q130" s="5"/>
      <c r="R130" s="5"/>
    </row>
    <row r="131" spans="1:22" x14ac:dyDescent="0.25">
      <c r="A131" s="36"/>
      <c r="B131" s="5"/>
      <c r="C131" s="5"/>
      <c r="D131" s="198"/>
      <c r="E131" s="198"/>
      <c r="F131" s="198"/>
      <c r="G131" s="198"/>
      <c r="H131" s="198"/>
      <c r="I131" s="198"/>
      <c r="J131" s="325"/>
      <c r="K131" s="325"/>
      <c r="L131" s="5"/>
      <c r="M131" s="5"/>
      <c r="N131" s="5"/>
      <c r="O131" s="5"/>
      <c r="P131" s="5"/>
      <c r="Q131" s="5"/>
      <c r="R131" s="5"/>
    </row>
    <row r="132" spans="1:22" x14ac:dyDescent="0.25">
      <c r="A132" s="36"/>
      <c r="B132" s="5"/>
      <c r="C132" s="5"/>
      <c r="D132" s="198"/>
      <c r="E132" s="198"/>
      <c r="F132" s="198"/>
      <c r="G132" s="198"/>
      <c r="H132" s="198"/>
      <c r="I132" s="198"/>
      <c r="J132" s="325"/>
      <c r="K132" s="325"/>
      <c r="L132" s="5"/>
      <c r="M132" s="5"/>
      <c r="N132" s="5"/>
      <c r="O132" s="5"/>
      <c r="P132" s="5"/>
      <c r="Q132" s="5"/>
      <c r="R132" s="5"/>
    </row>
    <row r="133" spans="1:22" x14ac:dyDescent="0.25">
      <c r="A133" s="5"/>
      <c r="B133" s="5"/>
      <c r="C133" s="5"/>
      <c r="D133" s="198"/>
      <c r="E133" s="198"/>
      <c r="F133" s="198"/>
      <c r="G133" s="198"/>
      <c r="H133" s="198"/>
      <c r="I133" s="198"/>
      <c r="J133" s="325"/>
      <c r="K133" s="325"/>
      <c r="L133" s="5"/>
      <c r="M133" s="5"/>
      <c r="N133" s="5"/>
      <c r="O133" s="5"/>
      <c r="P133" s="5"/>
      <c r="Q133" s="5"/>
      <c r="R133" s="5"/>
    </row>
    <row r="134" spans="1:22" x14ac:dyDescent="0.25">
      <c r="A134" s="36"/>
      <c r="B134" s="5"/>
      <c r="C134" s="5"/>
      <c r="D134" s="198"/>
      <c r="E134" s="198"/>
      <c r="F134" s="198"/>
      <c r="G134" s="198"/>
      <c r="H134" s="198"/>
      <c r="I134" s="198"/>
      <c r="J134" s="325"/>
      <c r="K134" s="325"/>
      <c r="L134" s="5"/>
      <c r="M134" s="5"/>
      <c r="N134" s="5"/>
      <c r="O134" s="5"/>
      <c r="P134" s="5"/>
      <c r="Q134" s="5"/>
      <c r="R134" s="5"/>
    </row>
    <row r="135" spans="1:22" hidden="1" x14ac:dyDescent="0.25">
      <c r="A135" s="27"/>
      <c r="B135" s="5"/>
      <c r="C135" s="5"/>
      <c r="D135" s="198"/>
      <c r="E135" s="198"/>
      <c r="F135" s="198"/>
      <c r="G135" s="198"/>
      <c r="H135" s="198"/>
      <c r="I135" s="198"/>
      <c r="J135" s="325"/>
      <c r="K135" s="325"/>
      <c r="L135" s="5"/>
      <c r="M135" s="5"/>
      <c r="N135" s="5"/>
      <c r="O135" s="5"/>
      <c r="P135" s="5"/>
      <c r="Q135" s="5"/>
      <c r="R135" s="5"/>
    </row>
    <row r="136" spans="1:22" x14ac:dyDescent="0.25">
      <c r="A136" s="29"/>
      <c r="B136" s="5"/>
      <c r="C136" s="5"/>
      <c r="D136" s="198"/>
      <c r="E136" s="198"/>
      <c r="F136" s="198"/>
      <c r="G136" s="198"/>
      <c r="H136" s="198"/>
      <c r="I136" s="198"/>
      <c r="J136" s="325"/>
      <c r="K136" s="325"/>
      <c r="L136" s="5"/>
      <c r="M136" s="5"/>
      <c r="N136" s="5"/>
      <c r="O136" s="5"/>
      <c r="P136" s="5"/>
      <c r="Q136" s="5"/>
      <c r="R136" s="5"/>
    </row>
    <row r="137" spans="1:22" x14ac:dyDescent="0.25">
      <c r="A137" s="5"/>
      <c r="B137" s="5"/>
      <c r="C137" s="5"/>
      <c r="D137" s="198"/>
      <c r="E137" s="198"/>
      <c r="F137" s="198"/>
      <c r="G137" s="198"/>
      <c r="H137" s="198"/>
      <c r="I137" s="198"/>
      <c r="J137" s="325"/>
      <c r="K137" s="325"/>
      <c r="L137" s="5"/>
      <c r="M137" s="5"/>
      <c r="N137" s="5"/>
      <c r="O137" s="5"/>
      <c r="P137" s="5"/>
      <c r="Q137" s="5"/>
      <c r="R137" s="5"/>
    </row>
    <row r="138" spans="1:22" x14ac:dyDescent="0.25">
      <c r="A138" s="29"/>
      <c r="B138" s="5"/>
      <c r="C138" s="5"/>
      <c r="D138" s="198"/>
      <c r="E138" s="198"/>
      <c r="F138" s="198"/>
      <c r="G138" s="198"/>
      <c r="H138" s="198"/>
      <c r="I138" s="198"/>
      <c r="J138" s="325"/>
      <c r="K138" s="325"/>
      <c r="L138" s="5"/>
      <c r="M138" s="5"/>
      <c r="N138" s="5"/>
      <c r="O138" s="5"/>
      <c r="P138" s="5"/>
      <c r="Q138" s="5"/>
      <c r="R138" s="5"/>
    </row>
    <row r="139" spans="1:22" x14ac:dyDescent="0.25">
      <c r="A139" s="5"/>
      <c r="B139" s="5"/>
      <c r="C139" s="5"/>
      <c r="D139" s="198"/>
      <c r="E139" s="198"/>
      <c r="F139" s="198"/>
      <c r="G139" s="198"/>
      <c r="H139" s="198"/>
      <c r="I139" s="198"/>
      <c r="J139" s="325"/>
      <c r="K139" s="325"/>
      <c r="L139" s="5"/>
      <c r="M139" s="5"/>
      <c r="N139" s="5"/>
      <c r="O139" s="5"/>
      <c r="P139" s="5"/>
      <c r="Q139" s="5"/>
      <c r="R139" s="5"/>
    </row>
    <row r="140" spans="1:22" x14ac:dyDescent="0.25">
      <c r="A140" s="29"/>
      <c r="B140" s="5"/>
      <c r="C140" s="5"/>
      <c r="D140" s="198"/>
      <c r="E140" s="198"/>
      <c r="F140" s="198"/>
      <c r="G140" s="198"/>
      <c r="H140" s="198"/>
      <c r="I140" s="198"/>
      <c r="J140" s="325"/>
      <c r="K140" s="325"/>
      <c r="L140" s="5"/>
      <c r="M140" s="5"/>
      <c r="N140" s="5"/>
      <c r="O140" s="5"/>
      <c r="P140" s="5"/>
      <c r="Q140" s="5"/>
      <c r="R140" s="5"/>
    </row>
    <row r="141" spans="1:22" x14ac:dyDescent="0.25">
      <c r="A141" s="5"/>
      <c r="B141" s="30"/>
      <c r="C141" s="5"/>
      <c r="D141" s="198"/>
      <c r="E141" s="198"/>
      <c r="F141" s="198"/>
      <c r="G141" s="198"/>
      <c r="H141" s="198"/>
      <c r="I141" s="198"/>
      <c r="J141" s="325"/>
      <c r="K141" s="32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x14ac:dyDescent="0.25">
      <c r="A142" s="29"/>
      <c r="B142" s="5"/>
      <c r="C142" s="5"/>
      <c r="D142" s="198"/>
      <c r="E142" s="198"/>
      <c r="F142" s="198"/>
      <c r="G142" s="198"/>
      <c r="H142" s="198"/>
      <c r="I142" s="198"/>
      <c r="J142" s="325"/>
      <c r="K142" s="32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x14ac:dyDescent="0.25">
      <c r="A143" s="5"/>
      <c r="B143" s="5"/>
      <c r="C143" s="5"/>
      <c r="D143" s="198"/>
      <c r="E143" s="198"/>
      <c r="F143" s="198"/>
      <c r="G143" s="198"/>
      <c r="H143" s="198"/>
      <c r="I143" s="198"/>
      <c r="J143" s="325"/>
      <c r="K143" s="32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x14ac:dyDescent="0.25">
      <c r="A144" s="5"/>
      <c r="B144" s="5"/>
      <c r="C144" s="5"/>
      <c r="D144" s="198"/>
      <c r="E144" s="198"/>
      <c r="F144" s="198"/>
      <c r="G144" s="198"/>
      <c r="H144" s="198"/>
      <c r="I144" s="198"/>
      <c r="J144" s="325"/>
      <c r="K144" s="32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8" x14ac:dyDescent="0.25">
      <c r="A145" s="26"/>
      <c r="B145" s="5"/>
      <c r="C145" s="5"/>
      <c r="D145" s="198"/>
      <c r="E145" s="198"/>
      <c r="F145" s="198"/>
      <c r="G145" s="198"/>
      <c r="H145" s="198"/>
      <c r="I145" s="198"/>
      <c r="J145" s="325"/>
      <c r="K145" s="32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x14ac:dyDescent="0.25">
      <c r="A146" s="5"/>
      <c r="B146" s="5"/>
      <c r="C146" s="5"/>
      <c r="D146" s="198"/>
      <c r="E146" s="198"/>
      <c r="F146" s="198"/>
      <c r="G146" s="198"/>
      <c r="H146" s="198"/>
      <c r="I146" s="198"/>
      <c r="J146" s="325"/>
      <c r="K146" s="32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x14ac:dyDescent="0.25">
      <c r="A147" s="38"/>
      <c r="B147" s="5"/>
      <c r="C147" s="5"/>
      <c r="D147" s="198"/>
      <c r="E147" s="198"/>
      <c r="F147" s="198"/>
      <c r="G147" s="198"/>
      <c r="H147" s="198"/>
      <c r="I147" s="198"/>
      <c r="J147" s="325"/>
      <c r="K147" s="32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x14ac:dyDescent="0.25">
      <c r="A148" s="5"/>
      <c r="B148" s="5"/>
      <c r="C148" s="5"/>
      <c r="D148" s="198"/>
      <c r="E148" s="198"/>
      <c r="F148" s="198"/>
      <c r="G148" s="198"/>
      <c r="H148" s="198"/>
      <c r="I148" s="198"/>
      <c r="J148" s="325"/>
      <c r="K148" s="32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x14ac:dyDescent="0.25">
      <c r="A149" s="39"/>
      <c r="B149" s="5"/>
      <c r="C149" s="5"/>
      <c r="D149" s="198"/>
      <c r="E149" s="198"/>
      <c r="F149" s="198"/>
      <c r="G149" s="198"/>
      <c r="H149" s="198"/>
      <c r="I149" s="198"/>
      <c r="J149" s="325"/>
      <c r="K149" s="32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x14ac:dyDescent="0.25">
      <c r="A150" s="5"/>
      <c r="B150" s="5"/>
      <c r="C150" s="5"/>
      <c r="D150" s="198"/>
      <c r="E150" s="198"/>
      <c r="F150" s="198"/>
      <c r="G150" s="198"/>
      <c r="H150" s="198"/>
      <c r="I150" s="198"/>
      <c r="J150" s="325"/>
      <c r="K150" s="32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x14ac:dyDescent="0.25">
      <c r="A151" s="5"/>
      <c r="B151" s="5"/>
      <c r="C151" s="5"/>
      <c r="D151" s="198"/>
      <c r="E151" s="198"/>
      <c r="F151" s="198"/>
      <c r="G151" s="198"/>
      <c r="H151" s="198"/>
      <c r="I151" s="198"/>
      <c r="J151" s="325"/>
      <c r="K151" s="32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8" x14ac:dyDescent="0.25">
      <c r="A152" s="26"/>
      <c r="B152" s="5"/>
      <c r="C152" s="5"/>
      <c r="D152" s="198"/>
      <c r="E152" s="198"/>
      <c r="F152" s="198"/>
      <c r="G152" s="198"/>
      <c r="H152" s="198"/>
      <c r="I152" s="198"/>
      <c r="J152" s="325"/>
      <c r="K152" s="32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x14ac:dyDescent="0.25">
      <c r="A153" s="5"/>
      <c r="B153" s="5"/>
      <c r="C153" s="5"/>
      <c r="D153" s="198"/>
      <c r="E153" s="198"/>
      <c r="F153" s="198"/>
      <c r="G153" s="198"/>
      <c r="H153" s="198"/>
      <c r="I153" s="198"/>
      <c r="J153" s="325"/>
      <c r="K153" s="32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x14ac:dyDescent="0.25">
      <c r="A154" s="38"/>
      <c r="B154" s="5"/>
      <c r="C154" s="5"/>
      <c r="D154" s="198"/>
      <c r="E154" s="198"/>
      <c r="F154" s="198"/>
      <c r="G154" s="198"/>
      <c r="H154" s="198"/>
      <c r="I154" s="198"/>
      <c r="J154" s="325"/>
      <c r="K154" s="32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x14ac:dyDescent="0.25">
      <c r="A155" s="40"/>
      <c r="B155" s="5"/>
      <c r="C155" s="5"/>
      <c r="D155" s="198"/>
      <c r="E155" s="198"/>
      <c r="F155" s="198"/>
      <c r="G155" s="198"/>
      <c r="H155" s="198"/>
      <c r="I155" s="198"/>
      <c r="J155" s="325"/>
      <c r="K155" s="32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x14ac:dyDescent="0.25">
      <c r="A156" s="7"/>
      <c r="B156" s="5"/>
      <c r="C156" s="5"/>
      <c r="D156" s="198"/>
      <c r="E156" s="198"/>
      <c r="F156" s="198"/>
      <c r="G156" s="198"/>
      <c r="H156" s="198"/>
      <c r="I156" s="198"/>
      <c r="J156" s="325"/>
      <c r="K156" s="32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x14ac:dyDescent="0.25">
      <c r="A157" s="7"/>
      <c r="B157" s="5"/>
      <c r="C157" s="5"/>
      <c r="D157" s="198"/>
      <c r="E157" s="198"/>
      <c r="F157" s="198"/>
      <c r="G157" s="198"/>
      <c r="H157" s="198"/>
      <c r="I157" s="198"/>
      <c r="J157" s="325"/>
      <c r="K157" s="32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x14ac:dyDescent="0.25">
      <c r="A158" s="38"/>
      <c r="B158" s="5"/>
      <c r="C158" s="5"/>
      <c r="D158" s="198"/>
      <c r="E158" s="198"/>
      <c r="F158" s="198"/>
      <c r="G158" s="198"/>
      <c r="H158" s="198"/>
      <c r="I158" s="198"/>
      <c r="J158" s="325"/>
      <c r="K158" s="32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x14ac:dyDescent="0.25">
      <c r="A159" s="41"/>
      <c r="B159" s="5"/>
      <c r="C159" s="5"/>
      <c r="D159" s="198"/>
      <c r="E159" s="198"/>
      <c r="F159" s="198"/>
      <c r="G159" s="198"/>
      <c r="H159" s="198"/>
      <c r="I159" s="198"/>
      <c r="J159" s="325"/>
      <c r="K159" s="32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x14ac:dyDescent="0.25">
      <c r="A160" s="5"/>
      <c r="B160" s="5"/>
      <c r="C160" s="5"/>
      <c r="D160" s="198"/>
      <c r="E160" s="198"/>
      <c r="F160" s="198"/>
      <c r="G160" s="198"/>
      <c r="H160" s="198"/>
      <c r="I160" s="198"/>
      <c r="J160" s="325"/>
      <c r="K160" s="32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x14ac:dyDescent="0.25">
      <c r="A161" s="5"/>
      <c r="B161" s="5"/>
      <c r="C161" s="5"/>
      <c r="D161" s="198"/>
      <c r="E161" s="198"/>
      <c r="F161" s="198"/>
      <c r="G161" s="198"/>
      <c r="H161" s="198"/>
      <c r="I161" s="198"/>
      <c r="J161" s="325"/>
      <c r="K161" s="32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x14ac:dyDescent="0.25">
      <c r="A162" s="5"/>
      <c r="B162" s="5"/>
      <c r="C162" s="5"/>
      <c r="D162" s="198"/>
      <c r="E162" s="198"/>
      <c r="F162" s="198"/>
      <c r="G162" s="198"/>
      <c r="H162" s="198"/>
      <c r="I162" s="198"/>
      <c r="J162" s="325"/>
      <c r="K162" s="32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x14ac:dyDescent="0.25">
      <c r="A163" s="5"/>
      <c r="B163" s="5"/>
      <c r="C163" s="5"/>
      <c r="D163" s="198"/>
      <c r="E163" s="198"/>
      <c r="F163" s="198"/>
      <c r="G163" s="198"/>
      <c r="H163" s="198"/>
      <c r="I163" s="198"/>
      <c r="J163" s="325"/>
      <c r="K163" s="32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x14ac:dyDescent="0.25">
      <c r="A164" s="5"/>
      <c r="B164" s="5"/>
      <c r="C164" s="5"/>
      <c r="D164" s="198"/>
      <c r="E164" s="198"/>
      <c r="F164" s="198"/>
      <c r="G164" s="198"/>
      <c r="H164" s="198"/>
      <c r="I164" s="198"/>
      <c r="J164" s="325"/>
      <c r="K164" s="32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x14ac:dyDescent="0.25">
      <c r="A165" s="5"/>
      <c r="B165" s="5"/>
      <c r="C165" s="5"/>
      <c r="D165" s="198"/>
      <c r="E165" s="198"/>
      <c r="F165" s="198"/>
      <c r="G165" s="198"/>
      <c r="H165" s="198"/>
      <c r="I165" s="198"/>
      <c r="J165" s="325"/>
      <c r="K165" s="32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x14ac:dyDescent="0.25">
      <c r="A166" s="5"/>
      <c r="B166" s="5"/>
      <c r="C166" s="5"/>
      <c r="D166" s="198"/>
      <c r="E166" s="198"/>
      <c r="F166" s="198"/>
      <c r="G166" s="198"/>
      <c r="H166" s="198"/>
      <c r="I166" s="198"/>
      <c r="J166" s="325"/>
      <c r="K166" s="32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2" customHeight="1" x14ac:dyDescent="0.25">
      <c r="A167" s="5"/>
      <c r="B167" s="5"/>
      <c r="C167" s="5"/>
      <c r="D167" s="198"/>
      <c r="E167" s="198"/>
      <c r="F167" s="198"/>
      <c r="G167" s="198"/>
      <c r="H167" s="198"/>
      <c r="I167" s="198"/>
      <c r="J167" s="325"/>
      <c r="K167" s="32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idden="1" x14ac:dyDescent="0.25">
      <c r="A168" s="5"/>
      <c r="B168" s="5"/>
      <c r="C168" s="5"/>
      <c r="D168" s="198"/>
      <c r="E168" s="198"/>
      <c r="F168" s="198"/>
      <c r="G168" s="198"/>
      <c r="H168" s="198"/>
      <c r="I168" s="198"/>
      <c r="J168" s="325"/>
      <c r="K168" s="32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idden="1" x14ac:dyDescent="0.25">
      <c r="A169" s="5"/>
      <c r="B169" s="5"/>
      <c r="C169" s="5"/>
      <c r="D169" s="198"/>
      <c r="E169" s="198"/>
      <c r="F169" s="198"/>
      <c r="G169" s="198"/>
      <c r="H169" s="198"/>
      <c r="I169" s="198"/>
      <c r="J169" s="325"/>
      <c r="K169" s="32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x14ac:dyDescent="0.25">
      <c r="A170" s="5"/>
      <c r="B170" s="5"/>
      <c r="C170" s="5"/>
      <c r="D170" s="198"/>
      <c r="E170" s="198"/>
      <c r="F170" s="198"/>
      <c r="G170" s="198"/>
      <c r="H170" s="198"/>
      <c r="I170" s="198"/>
      <c r="J170" s="325"/>
      <c r="K170" s="32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x14ac:dyDescent="0.25">
      <c r="A171" s="5"/>
      <c r="B171" s="5"/>
      <c r="C171" s="5"/>
      <c r="D171" s="198"/>
      <c r="E171" s="198"/>
      <c r="F171" s="198"/>
      <c r="G171" s="198"/>
      <c r="H171" s="198"/>
      <c r="I171" s="198"/>
      <c r="J171" s="325"/>
      <c r="K171" s="32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x14ac:dyDescent="0.25">
      <c r="A172" s="5"/>
      <c r="B172" s="5"/>
      <c r="C172" s="5"/>
      <c r="D172" s="198"/>
      <c r="E172" s="198"/>
      <c r="F172" s="198"/>
      <c r="G172" s="198"/>
      <c r="H172" s="198"/>
      <c r="I172" s="198"/>
      <c r="J172" s="325"/>
      <c r="K172" s="32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x14ac:dyDescent="0.25">
      <c r="A173" s="5"/>
      <c r="B173" s="5"/>
      <c r="C173" s="5"/>
      <c r="D173" s="198"/>
      <c r="E173" s="198"/>
      <c r="F173" s="198"/>
      <c r="G173" s="198"/>
      <c r="H173" s="198"/>
      <c r="I173" s="198"/>
      <c r="J173" s="325"/>
      <c r="K173" s="32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x14ac:dyDescent="0.25">
      <c r="A174" s="5"/>
      <c r="B174" s="5"/>
      <c r="C174" s="5"/>
      <c r="D174" s="198"/>
      <c r="E174" s="198"/>
      <c r="F174" s="198"/>
      <c r="G174" s="198"/>
      <c r="H174" s="198"/>
      <c r="I174" s="198"/>
      <c r="J174" s="325"/>
      <c r="K174" s="32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x14ac:dyDescent="0.25">
      <c r="A175" s="5"/>
      <c r="B175" s="5"/>
      <c r="C175" s="5"/>
      <c r="D175" s="198"/>
      <c r="E175" s="198"/>
      <c r="F175" s="198"/>
      <c r="G175" s="198"/>
      <c r="H175" s="198"/>
      <c r="I175" s="198"/>
      <c r="J175" s="325"/>
      <c r="K175" s="32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x14ac:dyDescent="0.25">
      <c r="A176" s="5"/>
      <c r="B176" s="5"/>
      <c r="C176" s="5"/>
      <c r="D176" s="198"/>
      <c r="E176" s="198"/>
      <c r="F176" s="198"/>
      <c r="G176" s="198"/>
      <c r="H176" s="198"/>
      <c r="I176" s="198"/>
      <c r="J176" s="325"/>
      <c r="K176" s="32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x14ac:dyDescent="0.25">
      <c r="A177" s="5"/>
      <c r="B177" s="5"/>
      <c r="C177" s="5"/>
      <c r="D177" s="198"/>
      <c r="E177" s="198"/>
      <c r="F177" s="198"/>
      <c r="G177" s="198"/>
      <c r="H177" s="198"/>
      <c r="I177" s="198"/>
      <c r="J177" s="325"/>
      <c r="K177" s="32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x14ac:dyDescent="0.25">
      <c r="A178" s="5"/>
      <c r="B178" s="5"/>
      <c r="C178" s="5"/>
      <c r="D178" s="198"/>
      <c r="E178" s="198"/>
      <c r="F178" s="198"/>
      <c r="G178" s="198"/>
      <c r="H178" s="198"/>
      <c r="I178" s="198"/>
      <c r="J178" s="325"/>
      <c r="K178" s="32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x14ac:dyDescent="0.25">
      <c r="A179" s="5"/>
      <c r="B179" s="5"/>
      <c r="C179" s="5"/>
      <c r="D179" s="198"/>
      <c r="E179" s="198"/>
      <c r="F179" s="198"/>
      <c r="G179" s="198"/>
      <c r="H179" s="198"/>
      <c r="I179" s="198"/>
      <c r="J179" s="325"/>
      <c r="K179" s="32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x14ac:dyDescent="0.25">
      <c r="A180" s="5"/>
      <c r="B180" s="5"/>
      <c r="C180" s="5"/>
      <c r="D180" s="198"/>
      <c r="E180" s="198"/>
      <c r="F180" s="198"/>
      <c r="G180" s="198"/>
      <c r="H180" s="198"/>
      <c r="I180" s="198"/>
      <c r="J180" s="325"/>
      <c r="K180" s="32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x14ac:dyDescent="0.25">
      <c r="A181" s="5"/>
      <c r="B181" s="5"/>
      <c r="C181" s="5"/>
      <c r="D181" s="198"/>
      <c r="E181" s="198"/>
      <c r="F181" s="198"/>
      <c r="G181" s="198"/>
      <c r="H181" s="198"/>
      <c r="I181" s="198"/>
      <c r="J181" s="325"/>
      <c r="K181" s="32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x14ac:dyDescent="0.25">
      <c r="A182" s="5"/>
      <c r="B182" s="5"/>
      <c r="C182" s="5"/>
      <c r="D182" s="198"/>
      <c r="E182" s="198"/>
      <c r="F182" s="198"/>
      <c r="G182" s="198"/>
      <c r="H182" s="198"/>
      <c r="I182" s="198"/>
      <c r="J182" s="325"/>
      <c r="K182" s="32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x14ac:dyDescent="0.25">
      <c r="A183" s="5"/>
      <c r="B183" s="5"/>
      <c r="C183" s="5"/>
      <c r="D183" s="198"/>
      <c r="E183" s="198"/>
      <c r="F183" s="198"/>
      <c r="G183" s="198"/>
      <c r="H183" s="198"/>
      <c r="I183" s="198"/>
      <c r="J183" s="325"/>
      <c r="K183" s="32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x14ac:dyDescent="0.25">
      <c r="B184" s="5"/>
      <c r="C184" s="5"/>
      <c r="D184" s="198"/>
      <c r="E184" s="198"/>
      <c r="F184" s="198"/>
      <c r="G184" s="198"/>
      <c r="H184" s="198"/>
      <c r="I184" s="198"/>
      <c r="J184" s="325"/>
      <c r="K184" s="32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x14ac:dyDescent="0.25">
      <c r="B185" s="5"/>
      <c r="C185" s="5"/>
      <c r="D185" s="198"/>
      <c r="E185" s="198"/>
      <c r="F185" s="198"/>
      <c r="G185" s="198"/>
      <c r="H185" s="198"/>
      <c r="I185" s="198"/>
      <c r="J185" s="325"/>
      <c r="K185" s="32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x14ac:dyDescent="0.25">
      <c r="B186" s="5"/>
      <c r="C186" s="5"/>
      <c r="D186" s="198"/>
      <c r="E186" s="198"/>
      <c r="F186" s="198"/>
      <c r="G186" s="198"/>
      <c r="H186" s="198"/>
      <c r="I186" s="198"/>
      <c r="J186" s="325"/>
      <c r="K186" s="32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x14ac:dyDescent="0.25">
      <c r="B187" s="5"/>
      <c r="C187" s="5"/>
      <c r="D187" s="198"/>
      <c r="E187" s="198"/>
      <c r="F187" s="198"/>
      <c r="G187" s="198"/>
      <c r="H187" s="198"/>
      <c r="I187" s="198"/>
      <c r="J187" s="325"/>
      <c r="K187" s="32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x14ac:dyDescent="0.25">
      <c r="B188" s="5"/>
      <c r="C188" s="5"/>
      <c r="D188" s="198"/>
      <c r="E188" s="198"/>
      <c r="F188" s="198"/>
      <c r="G188" s="198"/>
      <c r="H188" s="198"/>
      <c r="I188" s="198"/>
      <c r="J188" s="325"/>
      <c r="K188" s="32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x14ac:dyDescent="0.25">
      <c r="B189" s="5"/>
      <c r="C189" s="5"/>
      <c r="D189" s="198"/>
      <c r="E189" s="198"/>
      <c r="F189" s="198"/>
      <c r="G189" s="198"/>
      <c r="H189" s="198"/>
      <c r="I189" s="198"/>
      <c r="J189" s="325"/>
      <c r="K189" s="32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x14ac:dyDescent="0.25">
      <c r="B190" s="5"/>
      <c r="C190" s="5"/>
      <c r="D190" s="198"/>
      <c r="E190" s="198"/>
      <c r="F190" s="198"/>
      <c r="G190" s="198"/>
      <c r="H190" s="198"/>
      <c r="I190" s="198"/>
      <c r="J190" s="325"/>
      <c r="K190" s="32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x14ac:dyDescent="0.25">
      <c r="B191" s="5"/>
      <c r="C191" s="5"/>
      <c r="D191" s="198"/>
      <c r="E191" s="198"/>
      <c r="F191" s="198"/>
      <c r="G191" s="198"/>
      <c r="H191" s="198"/>
      <c r="I191" s="198"/>
      <c r="J191" s="325"/>
      <c r="K191" s="32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x14ac:dyDescent="0.25">
      <c r="E192" s="198"/>
      <c r="F192" s="198"/>
    </row>
    <row r="193" spans="5:6" x14ac:dyDescent="0.25">
      <c r="E193" s="198"/>
      <c r="F193" s="198"/>
    </row>
  </sheetData>
  <mergeCells count="4">
    <mergeCell ref="A4:B4"/>
    <mergeCell ref="A5:B5"/>
    <mergeCell ref="A2:H2"/>
    <mergeCell ref="A3:H3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9"/>
  <sheetViews>
    <sheetView tabSelected="1" topLeftCell="A197" workbookViewId="0">
      <selection activeCell="C286" sqref="C286"/>
    </sheetView>
  </sheetViews>
  <sheetFormatPr defaultRowHeight="15" x14ac:dyDescent="0.25"/>
  <cols>
    <col min="1" max="1" width="7.140625" customWidth="1"/>
    <col min="2" max="2" width="7.7109375" customWidth="1"/>
    <col min="3" max="3" width="41.7109375" style="145" customWidth="1"/>
    <col min="4" max="4" width="0.140625" customWidth="1"/>
    <col min="5" max="5" width="13.28515625" style="145" hidden="1" customWidth="1"/>
    <col min="6" max="6" width="13" style="145" hidden="1" customWidth="1"/>
    <col min="7" max="7" width="13.28515625" style="145" hidden="1" customWidth="1"/>
    <col min="8" max="8" width="12.42578125" style="214" customWidth="1"/>
    <col min="9" max="9" width="0.28515625" style="214" hidden="1" customWidth="1"/>
    <col min="10" max="10" width="0.5703125" hidden="1" customWidth="1"/>
    <col min="11" max="11" width="11.28515625" customWidth="1"/>
    <col min="12" max="12" width="12" customWidth="1"/>
    <col min="14" max="14" width="10" bestFit="1" customWidth="1"/>
    <col min="254" max="255" width="7.140625" customWidth="1"/>
    <col min="256" max="256" width="25" customWidth="1"/>
    <col min="257" max="257" width="11" customWidth="1"/>
    <col min="258" max="258" width="12.5703125" customWidth="1"/>
    <col min="259" max="260" width="13" customWidth="1"/>
    <col min="261" max="261" width="20.85546875" customWidth="1"/>
    <col min="264" max="264" width="12.42578125" customWidth="1"/>
    <col min="510" max="511" width="7.140625" customWidth="1"/>
    <col min="512" max="512" width="25" customWidth="1"/>
    <col min="513" max="513" width="11" customWidth="1"/>
    <col min="514" max="514" width="12.5703125" customWidth="1"/>
    <col min="515" max="516" width="13" customWidth="1"/>
    <col min="517" max="517" width="20.85546875" customWidth="1"/>
    <col min="520" max="520" width="12.42578125" customWidth="1"/>
    <col min="766" max="767" width="7.140625" customWidth="1"/>
    <col min="768" max="768" width="25" customWidth="1"/>
    <col min="769" max="769" width="11" customWidth="1"/>
    <col min="770" max="770" width="12.5703125" customWidth="1"/>
    <col min="771" max="772" width="13" customWidth="1"/>
    <col min="773" max="773" width="20.85546875" customWidth="1"/>
    <col min="776" max="776" width="12.42578125" customWidth="1"/>
    <col min="1022" max="1023" width="7.140625" customWidth="1"/>
    <col min="1024" max="1024" width="25" customWidth="1"/>
    <col min="1025" max="1025" width="11" customWidth="1"/>
    <col min="1026" max="1026" width="12.5703125" customWidth="1"/>
    <col min="1027" max="1028" width="13" customWidth="1"/>
    <col min="1029" max="1029" width="20.85546875" customWidth="1"/>
    <col min="1032" max="1032" width="12.42578125" customWidth="1"/>
    <col min="1278" max="1279" width="7.140625" customWidth="1"/>
    <col min="1280" max="1280" width="25" customWidth="1"/>
    <col min="1281" max="1281" width="11" customWidth="1"/>
    <col min="1282" max="1282" width="12.5703125" customWidth="1"/>
    <col min="1283" max="1284" width="13" customWidth="1"/>
    <col min="1285" max="1285" width="20.85546875" customWidth="1"/>
    <col min="1288" max="1288" width="12.42578125" customWidth="1"/>
    <col min="1534" max="1535" width="7.140625" customWidth="1"/>
    <col min="1536" max="1536" width="25" customWidth="1"/>
    <col min="1537" max="1537" width="11" customWidth="1"/>
    <col min="1538" max="1538" width="12.5703125" customWidth="1"/>
    <col min="1539" max="1540" width="13" customWidth="1"/>
    <col min="1541" max="1541" width="20.85546875" customWidth="1"/>
    <col min="1544" max="1544" width="12.42578125" customWidth="1"/>
    <col min="1790" max="1791" width="7.140625" customWidth="1"/>
    <col min="1792" max="1792" width="25" customWidth="1"/>
    <col min="1793" max="1793" width="11" customWidth="1"/>
    <col min="1794" max="1794" width="12.5703125" customWidth="1"/>
    <col min="1795" max="1796" width="13" customWidth="1"/>
    <col min="1797" max="1797" width="20.85546875" customWidth="1"/>
    <col min="1800" max="1800" width="12.42578125" customWidth="1"/>
    <col min="2046" max="2047" width="7.140625" customWidth="1"/>
    <col min="2048" max="2048" width="25" customWidth="1"/>
    <col min="2049" max="2049" width="11" customWidth="1"/>
    <col min="2050" max="2050" width="12.5703125" customWidth="1"/>
    <col min="2051" max="2052" width="13" customWidth="1"/>
    <col min="2053" max="2053" width="20.85546875" customWidth="1"/>
    <col min="2056" max="2056" width="12.42578125" customWidth="1"/>
    <col min="2302" max="2303" width="7.140625" customWidth="1"/>
    <col min="2304" max="2304" width="25" customWidth="1"/>
    <col min="2305" max="2305" width="11" customWidth="1"/>
    <col min="2306" max="2306" width="12.5703125" customWidth="1"/>
    <col min="2307" max="2308" width="13" customWidth="1"/>
    <col min="2309" max="2309" width="20.85546875" customWidth="1"/>
    <col min="2312" max="2312" width="12.42578125" customWidth="1"/>
    <col min="2558" max="2559" width="7.140625" customWidth="1"/>
    <col min="2560" max="2560" width="25" customWidth="1"/>
    <col min="2561" max="2561" width="11" customWidth="1"/>
    <col min="2562" max="2562" width="12.5703125" customWidth="1"/>
    <col min="2563" max="2564" width="13" customWidth="1"/>
    <col min="2565" max="2565" width="20.85546875" customWidth="1"/>
    <col min="2568" max="2568" width="12.42578125" customWidth="1"/>
    <col min="2814" max="2815" width="7.140625" customWidth="1"/>
    <col min="2816" max="2816" width="25" customWidth="1"/>
    <col min="2817" max="2817" width="11" customWidth="1"/>
    <col min="2818" max="2818" width="12.5703125" customWidth="1"/>
    <col min="2819" max="2820" width="13" customWidth="1"/>
    <col min="2821" max="2821" width="20.85546875" customWidth="1"/>
    <col min="2824" max="2824" width="12.42578125" customWidth="1"/>
    <col min="3070" max="3071" width="7.140625" customWidth="1"/>
    <col min="3072" max="3072" width="25" customWidth="1"/>
    <col min="3073" max="3073" width="11" customWidth="1"/>
    <col min="3074" max="3074" width="12.5703125" customWidth="1"/>
    <col min="3075" max="3076" width="13" customWidth="1"/>
    <col min="3077" max="3077" width="20.85546875" customWidth="1"/>
    <col min="3080" max="3080" width="12.42578125" customWidth="1"/>
    <col min="3326" max="3327" width="7.140625" customWidth="1"/>
    <col min="3328" max="3328" width="25" customWidth="1"/>
    <col min="3329" max="3329" width="11" customWidth="1"/>
    <col min="3330" max="3330" width="12.5703125" customWidth="1"/>
    <col min="3331" max="3332" width="13" customWidth="1"/>
    <col min="3333" max="3333" width="20.85546875" customWidth="1"/>
    <col min="3336" max="3336" width="12.42578125" customWidth="1"/>
    <col min="3582" max="3583" width="7.140625" customWidth="1"/>
    <col min="3584" max="3584" width="25" customWidth="1"/>
    <col min="3585" max="3585" width="11" customWidth="1"/>
    <col min="3586" max="3586" width="12.5703125" customWidth="1"/>
    <col min="3587" max="3588" width="13" customWidth="1"/>
    <col min="3589" max="3589" width="20.85546875" customWidth="1"/>
    <col min="3592" max="3592" width="12.42578125" customWidth="1"/>
    <col min="3838" max="3839" width="7.140625" customWidth="1"/>
    <col min="3840" max="3840" width="25" customWidth="1"/>
    <col min="3841" max="3841" width="11" customWidth="1"/>
    <col min="3842" max="3842" width="12.5703125" customWidth="1"/>
    <col min="3843" max="3844" width="13" customWidth="1"/>
    <col min="3845" max="3845" width="20.85546875" customWidth="1"/>
    <col min="3848" max="3848" width="12.42578125" customWidth="1"/>
    <col min="4094" max="4095" width="7.140625" customWidth="1"/>
    <col min="4096" max="4096" width="25" customWidth="1"/>
    <col min="4097" max="4097" width="11" customWidth="1"/>
    <col min="4098" max="4098" width="12.5703125" customWidth="1"/>
    <col min="4099" max="4100" width="13" customWidth="1"/>
    <col min="4101" max="4101" width="20.85546875" customWidth="1"/>
    <col min="4104" max="4104" width="12.42578125" customWidth="1"/>
    <col min="4350" max="4351" width="7.140625" customWidth="1"/>
    <col min="4352" max="4352" width="25" customWidth="1"/>
    <col min="4353" max="4353" width="11" customWidth="1"/>
    <col min="4354" max="4354" width="12.5703125" customWidth="1"/>
    <col min="4355" max="4356" width="13" customWidth="1"/>
    <col min="4357" max="4357" width="20.85546875" customWidth="1"/>
    <col min="4360" max="4360" width="12.42578125" customWidth="1"/>
    <col min="4606" max="4607" width="7.140625" customWidth="1"/>
    <col min="4608" max="4608" width="25" customWidth="1"/>
    <col min="4609" max="4609" width="11" customWidth="1"/>
    <col min="4610" max="4610" width="12.5703125" customWidth="1"/>
    <col min="4611" max="4612" width="13" customWidth="1"/>
    <col min="4613" max="4613" width="20.85546875" customWidth="1"/>
    <col min="4616" max="4616" width="12.42578125" customWidth="1"/>
    <col min="4862" max="4863" width="7.140625" customWidth="1"/>
    <col min="4864" max="4864" width="25" customWidth="1"/>
    <col min="4865" max="4865" width="11" customWidth="1"/>
    <col min="4866" max="4866" width="12.5703125" customWidth="1"/>
    <col min="4867" max="4868" width="13" customWidth="1"/>
    <col min="4869" max="4869" width="20.85546875" customWidth="1"/>
    <col min="4872" max="4872" width="12.42578125" customWidth="1"/>
    <col min="5118" max="5119" width="7.140625" customWidth="1"/>
    <col min="5120" max="5120" width="25" customWidth="1"/>
    <col min="5121" max="5121" width="11" customWidth="1"/>
    <col min="5122" max="5122" width="12.5703125" customWidth="1"/>
    <col min="5123" max="5124" width="13" customWidth="1"/>
    <col min="5125" max="5125" width="20.85546875" customWidth="1"/>
    <col min="5128" max="5128" width="12.42578125" customWidth="1"/>
    <col min="5374" max="5375" width="7.140625" customWidth="1"/>
    <col min="5376" max="5376" width="25" customWidth="1"/>
    <col min="5377" max="5377" width="11" customWidth="1"/>
    <col min="5378" max="5378" width="12.5703125" customWidth="1"/>
    <col min="5379" max="5380" width="13" customWidth="1"/>
    <col min="5381" max="5381" width="20.85546875" customWidth="1"/>
    <col min="5384" max="5384" width="12.42578125" customWidth="1"/>
    <col min="5630" max="5631" width="7.140625" customWidth="1"/>
    <col min="5632" max="5632" width="25" customWidth="1"/>
    <col min="5633" max="5633" width="11" customWidth="1"/>
    <col min="5634" max="5634" width="12.5703125" customWidth="1"/>
    <col min="5635" max="5636" width="13" customWidth="1"/>
    <col min="5637" max="5637" width="20.85546875" customWidth="1"/>
    <col min="5640" max="5640" width="12.42578125" customWidth="1"/>
    <col min="5886" max="5887" width="7.140625" customWidth="1"/>
    <col min="5888" max="5888" width="25" customWidth="1"/>
    <col min="5889" max="5889" width="11" customWidth="1"/>
    <col min="5890" max="5890" width="12.5703125" customWidth="1"/>
    <col min="5891" max="5892" width="13" customWidth="1"/>
    <col min="5893" max="5893" width="20.85546875" customWidth="1"/>
    <col min="5896" max="5896" width="12.42578125" customWidth="1"/>
    <col min="6142" max="6143" width="7.140625" customWidth="1"/>
    <col min="6144" max="6144" width="25" customWidth="1"/>
    <col min="6145" max="6145" width="11" customWidth="1"/>
    <col min="6146" max="6146" width="12.5703125" customWidth="1"/>
    <col min="6147" max="6148" width="13" customWidth="1"/>
    <col min="6149" max="6149" width="20.85546875" customWidth="1"/>
    <col min="6152" max="6152" width="12.42578125" customWidth="1"/>
    <col min="6398" max="6399" width="7.140625" customWidth="1"/>
    <col min="6400" max="6400" width="25" customWidth="1"/>
    <col min="6401" max="6401" width="11" customWidth="1"/>
    <col min="6402" max="6402" width="12.5703125" customWidth="1"/>
    <col min="6403" max="6404" width="13" customWidth="1"/>
    <col min="6405" max="6405" width="20.85546875" customWidth="1"/>
    <col min="6408" max="6408" width="12.42578125" customWidth="1"/>
    <col min="6654" max="6655" width="7.140625" customWidth="1"/>
    <col min="6656" max="6656" width="25" customWidth="1"/>
    <col min="6657" max="6657" width="11" customWidth="1"/>
    <col min="6658" max="6658" width="12.5703125" customWidth="1"/>
    <col min="6659" max="6660" width="13" customWidth="1"/>
    <col min="6661" max="6661" width="20.85546875" customWidth="1"/>
    <col min="6664" max="6664" width="12.42578125" customWidth="1"/>
    <col min="6910" max="6911" width="7.140625" customWidth="1"/>
    <col min="6912" max="6912" width="25" customWidth="1"/>
    <col min="6913" max="6913" width="11" customWidth="1"/>
    <col min="6914" max="6914" width="12.5703125" customWidth="1"/>
    <col min="6915" max="6916" width="13" customWidth="1"/>
    <col min="6917" max="6917" width="20.85546875" customWidth="1"/>
    <col min="6920" max="6920" width="12.42578125" customWidth="1"/>
    <col min="7166" max="7167" width="7.140625" customWidth="1"/>
    <col min="7168" max="7168" width="25" customWidth="1"/>
    <col min="7169" max="7169" width="11" customWidth="1"/>
    <col min="7170" max="7170" width="12.5703125" customWidth="1"/>
    <col min="7171" max="7172" width="13" customWidth="1"/>
    <col min="7173" max="7173" width="20.85546875" customWidth="1"/>
    <col min="7176" max="7176" width="12.42578125" customWidth="1"/>
    <col min="7422" max="7423" width="7.140625" customWidth="1"/>
    <col min="7424" max="7424" width="25" customWidth="1"/>
    <col min="7425" max="7425" width="11" customWidth="1"/>
    <col min="7426" max="7426" width="12.5703125" customWidth="1"/>
    <col min="7427" max="7428" width="13" customWidth="1"/>
    <col min="7429" max="7429" width="20.85546875" customWidth="1"/>
    <col min="7432" max="7432" width="12.42578125" customWidth="1"/>
    <col min="7678" max="7679" width="7.140625" customWidth="1"/>
    <col min="7680" max="7680" width="25" customWidth="1"/>
    <col min="7681" max="7681" width="11" customWidth="1"/>
    <col min="7682" max="7682" width="12.5703125" customWidth="1"/>
    <col min="7683" max="7684" width="13" customWidth="1"/>
    <col min="7685" max="7685" width="20.85546875" customWidth="1"/>
    <col min="7688" max="7688" width="12.42578125" customWidth="1"/>
    <col min="7934" max="7935" width="7.140625" customWidth="1"/>
    <col min="7936" max="7936" width="25" customWidth="1"/>
    <col min="7937" max="7937" width="11" customWidth="1"/>
    <col min="7938" max="7938" width="12.5703125" customWidth="1"/>
    <col min="7939" max="7940" width="13" customWidth="1"/>
    <col min="7941" max="7941" width="20.85546875" customWidth="1"/>
    <col min="7944" max="7944" width="12.42578125" customWidth="1"/>
    <col min="8190" max="8191" width="7.140625" customWidth="1"/>
    <col min="8192" max="8192" width="25" customWidth="1"/>
    <col min="8193" max="8193" width="11" customWidth="1"/>
    <col min="8194" max="8194" width="12.5703125" customWidth="1"/>
    <col min="8195" max="8196" width="13" customWidth="1"/>
    <col min="8197" max="8197" width="20.85546875" customWidth="1"/>
    <col min="8200" max="8200" width="12.42578125" customWidth="1"/>
    <col min="8446" max="8447" width="7.140625" customWidth="1"/>
    <col min="8448" max="8448" width="25" customWidth="1"/>
    <col min="8449" max="8449" width="11" customWidth="1"/>
    <col min="8450" max="8450" width="12.5703125" customWidth="1"/>
    <col min="8451" max="8452" width="13" customWidth="1"/>
    <col min="8453" max="8453" width="20.85546875" customWidth="1"/>
    <col min="8456" max="8456" width="12.42578125" customWidth="1"/>
    <col min="8702" max="8703" width="7.140625" customWidth="1"/>
    <col min="8704" max="8704" width="25" customWidth="1"/>
    <col min="8705" max="8705" width="11" customWidth="1"/>
    <col min="8706" max="8706" width="12.5703125" customWidth="1"/>
    <col min="8707" max="8708" width="13" customWidth="1"/>
    <col min="8709" max="8709" width="20.85546875" customWidth="1"/>
    <col min="8712" max="8712" width="12.42578125" customWidth="1"/>
    <col min="8958" max="8959" width="7.140625" customWidth="1"/>
    <col min="8960" max="8960" width="25" customWidth="1"/>
    <col min="8961" max="8961" width="11" customWidth="1"/>
    <col min="8962" max="8962" width="12.5703125" customWidth="1"/>
    <col min="8963" max="8964" width="13" customWidth="1"/>
    <col min="8965" max="8965" width="20.85546875" customWidth="1"/>
    <col min="8968" max="8968" width="12.42578125" customWidth="1"/>
    <col min="9214" max="9215" width="7.140625" customWidth="1"/>
    <col min="9216" max="9216" width="25" customWidth="1"/>
    <col min="9217" max="9217" width="11" customWidth="1"/>
    <col min="9218" max="9218" width="12.5703125" customWidth="1"/>
    <col min="9219" max="9220" width="13" customWidth="1"/>
    <col min="9221" max="9221" width="20.85546875" customWidth="1"/>
    <col min="9224" max="9224" width="12.42578125" customWidth="1"/>
    <col min="9470" max="9471" width="7.140625" customWidth="1"/>
    <col min="9472" max="9472" width="25" customWidth="1"/>
    <col min="9473" max="9473" width="11" customWidth="1"/>
    <col min="9474" max="9474" width="12.5703125" customWidth="1"/>
    <col min="9475" max="9476" width="13" customWidth="1"/>
    <col min="9477" max="9477" width="20.85546875" customWidth="1"/>
    <col min="9480" max="9480" width="12.42578125" customWidth="1"/>
    <col min="9726" max="9727" width="7.140625" customWidth="1"/>
    <col min="9728" max="9728" width="25" customWidth="1"/>
    <col min="9729" max="9729" width="11" customWidth="1"/>
    <col min="9730" max="9730" width="12.5703125" customWidth="1"/>
    <col min="9731" max="9732" width="13" customWidth="1"/>
    <col min="9733" max="9733" width="20.85546875" customWidth="1"/>
    <col min="9736" max="9736" width="12.42578125" customWidth="1"/>
    <col min="9982" max="9983" width="7.140625" customWidth="1"/>
    <col min="9984" max="9984" width="25" customWidth="1"/>
    <col min="9985" max="9985" width="11" customWidth="1"/>
    <col min="9986" max="9986" width="12.5703125" customWidth="1"/>
    <col min="9987" max="9988" width="13" customWidth="1"/>
    <col min="9989" max="9989" width="20.85546875" customWidth="1"/>
    <col min="9992" max="9992" width="12.42578125" customWidth="1"/>
    <col min="10238" max="10239" width="7.140625" customWidth="1"/>
    <col min="10240" max="10240" width="25" customWidth="1"/>
    <col min="10241" max="10241" width="11" customWidth="1"/>
    <col min="10242" max="10242" width="12.5703125" customWidth="1"/>
    <col min="10243" max="10244" width="13" customWidth="1"/>
    <col min="10245" max="10245" width="20.85546875" customWidth="1"/>
    <col min="10248" max="10248" width="12.42578125" customWidth="1"/>
    <col min="10494" max="10495" width="7.140625" customWidth="1"/>
    <col min="10496" max="10496" width="25" customWidth="1"/>
    <col min="10497" max="10497" width="11" customWidth="1"/>
    <col min="10498" max="10498" width="12.5703125" customWidth="1"/>
    <col min="10499" max="10500" width="13" customWidth="1"/>
    <col min="10501" max="10501" width="20.85546875" customWidth="1"/>
    <col min="10504" max="10504" width="12.42578125" customWidth="1"/>
    <col min="10750" max="10751" width="7.140625" customWidth="1"/>
    <col min="10752" max="10752" width="25" customWidth="1"/>
    <col min="10753" max="10753" width="11" customWidth="1"/>
    <col min="10754" max="10754" width="12.5703125" customWidth="1"/>
    <col min="10755" max="10756" width="13" customWidth="1"/>
    <col min="10757" max="10757" width="20.85546875" customWidth="1"/>
    <col min="10760" max="10760" width="12.42578125" customWidth="1"/>
    <col min="11006" max="11007" width="7.140625" customWidth="1"/>
    <col min="11008" max="11008" width="25" customWidth="1"/>
    <col min="11009" max="11009" width="11" customWidth="1"/>
    <col min="11010" max="11010" width="12.5703125" customWidth="1"/>
    <col min="11011" max="11012" width="13" customWidth="1"/>
    <col min="11013" max="11013" width="20.85546875" customWidth="1"/>
    <col min="11016" max="11016" width="12.42578125" customWidth="1"/>
    <col min="11262" max="11263" width="7.140625" customWidth="1"/>
    <col min="11264" max="11264" width="25" customWidth="1"/>
    <col min="11265" max="11265" width="11" customWidth="1"/>
    <col min="11266" max="11266" width="12.5703125" customWidth="1"/>
    <col min="11267" max="11268" width="13" customWidth="1"/>
    <col min="11269" max="11269" width="20.85546875" customWidth="1"/>
    <col min="11272" max="11272" width="12.42578125" customWidth="1"/>
    <col min="11518" max="11519" width="7.140625" customWidth="1"/>
    <col min="11520" max="11520" width="25" customWidth="1"/>
    <col min="11521" max="11521" width="11" customWidth="1"/>
    <col min="11522" max="11522" width="12.5703125" customWidth="1"/>
    <col min="11523" max="11524" width="13" customWidth="1"/>
    <col min="11525" max="11525" width="20.85546875" customWidth="1"/>
    <col min="11528" max="11528" width="12.42578125" customWidth="1"/>
    <col min="11774" max="11775" width="7.140625" customWidth="1"/>
    <col min="11776" max="11776" width="25" customWidth="1"/>
    <col min="11777" max="11777" width="11" customWidth="1"/>
    <col min="11778" max="11778" width="12.5703125" customWidth="1"/>
    <col min="11779" max="11780" width="13" customWidth="1"/>
    <col min="11781" max="11781" width="20.85546875" customWidth="1"/>
    <col min="11784" max="11784" width="12.42578125" customWidth="1"/>
    <col min="12030" max="12031" width="7.140625" customWidth="1"/>
    <col min="12032" max="12032" width="25" customWidth="1"/>
    <col min="12033" max="12033" width="11" customWidth="1"/>
    <col min="12034" max="12034" width="12.5703125" customWidth="1"/>
    <col min="12035" max="12036" width="13" customWidth="1"/>
    <col min="12037" max="12037" width="20.85546875" customWidth="1"/>
    <col min="12040" max="12040" width="12.42578125" customWidth="1"/>
    <col min="12286" max="12287" width="7.140625" customWidth="1"/>
    <col min="12288" max="12288" width="25" customWidth="1"/>
    <col min="12289" max="12289" width="11" customWidth="1"/>
    <col min="12290" max="12290" width="12.5703125" customWidth="1"/>
    <col min="12291" max="12292" width="13" customWidth="1"/>
    <col min="12293" max="12293" width="20.85546875" customWidth="1"/>
    <col min="12296" max="12296" width="12.42578125" customWidth="1"/>
    <col min="12542" max="12543" width="7.140625" customWidth="1"/>
    <col min="12544" max="12544" width="25" customWidth="1"/>
    <col min="12545" max="12545" width="11" customWidth="1"/>
    <col min="12546" max="12546" width="12.5703125" customWidth="1"/>
    <col min="12547" max="12548" width="13" customWidth="1"/>
    <col min="12549" max="12549" width="20.85546875" customWidth="1"/>
    <col min="12552" max="12552" width="12.42578125" customWidth="1"/>
    <col min="12798" max="12799" width="7.140625" customWidth="1"/>
    <col min="12800" max="12800" width="25" customWidth="1"/>
    <col min="12801" max="12801" width="11" customWidth="1"/>
    <col min="12802" max="12802" width="12.5703125" customWidth="1"/>
    <col min="12803" max="12804" width="13" customWidth="1"/>
    <col min="12805" max="12805" width="20.85546875" customWidth="1"/>
    <col min="12808" max="12808" width="12.42578125" customWidth="1"/>
    <col min="13054" max="13055" width="7.140625" customWidth="1"/>
    <col min="13056" max="13056" width="25" customWidth="1"/>
    <col min="13057" max="13057" width="11" customWidth="1"/>
    <col min="13058" max="13058" width="12.5703125" customWidth="1"/>
    <col min="13059" max="13060" width="13" customWidth="1"/>
    <col min="13061" max="13061" width="20.85546875" customWidth="1"/>
    <col min="13064" max="13064" width="12.42578125" customWidth="1"/>
    <col min="13310" max="13311" width="7.140625" customWidth="1"/>
    <col min="13312" max="13312" width="25" customWidth="1"/>
    <col min="13313" max="13313" width="11" customWidth="1"/>
    <col min="13314" max="13314" width="12.5703125" customWidth="1"/>
    <col min="13315" max="13316" width="13" customWidth="1"/>
    <col min="13317" max="13317" width="20.85546875" customWidth="1"/>
    <col min="13320" max="13320" width="12.42578125" customWidth="1"/>
    <col min="13566" max="13567" width="7.140625" customWidth="1"/>
    <col min="13568" max="13568" width="25" customWidth="1"/>
    <col min="13569" max="13569" width="11" customWidth="1"/>
    <col min="13570" max="13570" width="12.5703125" customWidth="1"/>
    <col min="13571" max="13572" width="13" customWidth="1"/>
    <col min="13573" max="13573" width="20.85546875" customWidth="1"/>
    <col min="13576" max="13576" width="12.42578125" customWidth="1"/>
    <col min="13822" max="13823" width="7.140625" customWidth="1"/>
    <col min="13824" max="13824" width="25" customWidth="1"/>
    <col min="13825" max="13825" width="11" customWidth="1"/>
    <col min="13826" max="13826" width="12.5703125" customWidth="1"/>
    <col min="13827" max="13828" width="13" customWidth="1"/>
    <col min="13829" max="13829" width="20.85546875" customWidth="1"/>
    <col min="13832" max="13832" width="12.42578125" customWidth="1"/>
    <col min="14078" max="14079" width="7.140625" customWidth="1"/>
    <col min="14080" max="14080" width="25" customWidth="1"/>
    <col min="14081" max="14081" width="11" customWidth="1"/>
    <col min="14082" max="14082" width="12.5703125" customWidth="1"/>
    <col min="14083" max="14084" width="13" customWidth="1"/>
    <col min="14085" max="14085" width="20.85546875" customWidth="1"/>
    <col min="14088" max="14088" width="12.42578125" customWidth="1"/>
    <col min="14334" max="14335" width="7.140625" customWidth="1"/>
    <col min="14336" max="14336" width="25" customWidth="1"/>
    <col min="14337" max="14337" width="11" customWidth="1"/>
    <col min="14338" max="14338" width="12.5703125" customWidth="1"/>
    <col min="14339" max="14340" width="13" customWidth="1"/>
    <col min="14341" max="14341" width="20.85546875" customWidth="1"/>
    <col min="14344" max="14344" width="12.42578125" customWidth="1"/>
    <col min="14590" max="14591" width="7.140625" customWidth="1"/>
    <col min="14592" max="14592" width="25" customWidth="1"/>
    <col min="14593" max="14593" width="11" customWidth="1"/>
    <col min="14594" max="14594" width="12.5703125" customWidth="1"/>
    <col min="14595" max="14596" width="13" customWidth="1"/>
    <col min="14597" max="14597" width="20.85546875" customWidth="1"/>
    <col min="14600" max="14600" width="12.42578125" customWidth="1"/>
    <col min="14846" max="14847" width="7.140625" customWidth="1"/>
    <col min="14848" max="14848" width="25" customWidth="1"/>
    <col min="14849" max="14849" width="11" customWidth="1"/>
    <col min="14850" max="14850" width="12.5703125" customWidth="1"/>
    <col min="14851" max="14852" width="13" customWidth="1"/>
    <col min="14853" max="14853" width="20.85546875" customWidth="1"/>
    <col min="14856" max="14856" width="12.42578125" customWidth="1"/>
    <col min="15102" max="15103" width="7.140625" customWidth="1"/>
    <col min="15104" max="15104" width="25" customWidth="1"/>
    <col min="15105" max="15105" width="11" customWidth="1"/>
    <col min="15106" max="15106" width="12.5703125" customWidth="1"/>
    <col min="15107" max="15108" width="13" customWidth="1"/>
    <col min="15109" max="15109" width="20.85546875" customWidth="1"/>
    <col min="15112" max="15112" width="12.42578125" customWidth="1"/>
    <col min="15358" max="15359" width="7.140625" customWidth="1"/>
    <col min="15360" max="15360" width="25" customWidth="1"/>
    <col min="15361" max="15361" width="11" customWidth="1"/>
    <col min="15362" max="15362" width="12.5703125" customWidth="1"/>
    <col min="15363" max="15364" width="13" customWidth="1"/>
    <col min="15365" max="15365" width="20.85546875" customWidth="1"/>
    <col min="15368" max="15368" width="12.42578125" customWidth="1"/>
    <col min="15614" max="15615" width="7.140625" customWidth="1"/>
    <col min="15616" max="15616" width="25" customWidth="1"/>
    <col min="15617" max="15617" width="11" customWidth="1"/>
    <col min="15618" max="15618" width="12.5703125" customWidth="1"/>
    <col min="15619" max="15620" width="13" customWidth="1"/>
    <col min="15621" max="15621" width="20.85546875" customWidth="1"/>
    <col min="15624" max="15624" width="12.42578125" customWidth="1"/>
    <col min="15870" max="15871" width="7.140625" customWidth="1"/>
    <col min="15872" max="15872" width="25" customWidth="1"/>
    <col min="15873" max="15873" width="11" customWidth="1"/>
    <col min="15874" max="15874" width="12.5703125" customWidth="1"/>
    <col min="15875" max="15876" width="13" customWidth="1"/>
    <col min="15877" max="15877" width="20.85546875" customWidth="1"/>
    <col min="15880" max="15880" width="12.42578125" customWidth="1"/>
    <col min="16126" max="16127" width="7.140625" customWidth="1"/>
    <col min="16128" max="16128" width="25" customWidth="1"/>
    <col min="16129" max="16129" width="11" customWidth="1"/>
    <col min="16130" max="16130" width="12.5703125" customWidth="1"/>
    <col min="16131" max="16132" width="13" customWidth="1"/>
    <col min="16133" max="16133" width="20.85546875" customWidth="1"/>
    <col min="16136" max="16136" width="12.42578125" customWidth="1"/>
  </cols>
  <sheetData>
    <row r="1" spans="1:15" ht="10.5" customHeight="1" x14ac:dyDescent="0.3">
      <c r="A1" s="1"/>
      <c r="B1" s="2"/>
    </row>
    <row r="2" spans="1:15" ht="18" customHeight="1" x14ac:dyDescent="0.3">
      <c r="A2" s="1"/>
      <c r="B2" s="2"/>
      <c r="C2" s="146" t="s">
        <v>209</v>
      </c>
    </row>
    <row r="3" spans="1:15" ht="13.5" customHeight="1" x14ac:dyDescent="0.25">
      <c r="A3" s="4"/>
      <c r="B3" s="2"/>
    </row>
    <row r="4" spans="1:15" ht="42" customHeight="1" x14ac:dyDescent="0.25">
      <c r="A4" s="392" t="s">
        <v>0</v>
      </c>
      <c r="B4" s="393"/>
      <c r="C4" s="394"/>
      <c r="D4" s="42" t="s">
        <v>205</v>
      </c>
      <c r="E4" s="253" t="s">
        <v>213</v>
      </c>
      <c r="F4" s="252" t="s">
        <v>227</v>
      </c>
      <c r="G4" s="252" t="s">
        <v>219</v>
      </c>
      <c r="H4" s="252" t="s">
        <v>206</v>
      </c>
      <c r="I4" s="252" t="s">
        <v>207</v>
      </c>
      <c r="J4" s="252" t="s">
        <v>215</v>
      </c>
      <c r="K4" s="252" t="s">
        <v>235</v>
      </c>
      <c r="L4" s="252" t="s">
        <v>236</v>
      </c>
      <c r="M4" s="5"/>
      <c r="N4" s="5"/>
      <c r="O4" s="5"/>
    </row>
    <row r="5" spans="1:15" x14ac:dyDescent="0.25">
      <c r="A5" s="395"/>
      <c r="B5" s="396"/>
      <c r="C5" s="397"/>
      <c r="D5" s="258" t="s">
        <v>1</v>
      </c>
      <c r="E5" s="259" t="s">
        <v>1</v>
      </c>
      <c r="F5" s="259" t="s">
        <v>1</v>
      </c>
      <c r="G5" s="259" t="s">
        <v>1</v>
      </c>
      <c r="H5" s="259" t="s">
        <v>1</v>
      </c>
      <c r="I5" s="260" t="s">
        <v>1</v>
      </c>
      <c r="J5" s="259" t="s">
        <v>1</v>
      </c>
      <c r="K5" s="351"/>
      <c r="L5" s="69"/>
      <c r="M5" s="236"/>
      <c r="N5" s="272"/>
      <c r="O5" s="5"/>
    </row>
    <row r="6" spans="1:15" x14ac:dyDescent="0.25">
      <c r="A6" s="135" t="s">
        <v>2</v>
      </c>
      <c r="B6" s="98"/>
      <c r="C6" s="136"/>
      <c r="D6" s="229">
        <f t="shared" ref="D6:L6" si="0">D7+D12+D21+D64</f>
        <v>249401.48</v>
      </c>
      <c r="E6" s="46">
        <f t="shared" si="0"/>
        <v>245723.79</v>
      </c>
      <c r="F6" s="46">
        <f t="shared" si="0"/>
        <v>252668.08000000002</v>
      </c>
      <c r="G6" s="46">
        <f t="shared" si="0"/>
        <v>252668.08000000002</v>
      </c>
      <c r="H6" s="46">
        <f t="shared" si="0"/>
        <v>272476.19999999995</v>
      </c>
      <c r="I6" s="46">
        <f t="shared" si="0"/>
        <v>247070</v>
      </c>
      <c r="J6" s="327">
        <f t="shared" si="0"/>
        <v>247712</v>
      </c>
      <c r="K6" s="351"/>
      <c r="L6" s="46">
        <f t="shared" si="0"/>
        <v>283016.23</v>
      </c>
      <c r="M6" s="236"/>
      <c r="N6" s="272"/>
      <c r="O6" s="5"/>
    </row>
    <row r="7" spans="1:15" s="5" customFormat="1" ht="27.75" customHeight="1" x14ac:dyDescent="0.25">
      <c r="A7" s="104"/>
      <c r="B7" s="66">
        <v>610</v>
      </c>
      <c r="C7" s="97" t="s">
        <v>3</v>
      </c>
      <c r="D7" s="77">
        <f>SUM(D8:D11)</f>
        <v>110769.26000000001</v>
      </c>
      <c r="E7" s="77">
        <f>SUM(E8:E11)</f>
        <v>106207.53</v>
      </c>
      <c r="F7" s="77">
        <f>SUM(F8:F11)</f>
        <v>115288</v>
      </c>
      <c r="G7" s="77">
        <f>SUM(G8:G11)</f>
        <v>115288</v>
      </c>
      <c r="H7" s="77">
        <f t="shared" ref="H7:I7" si="1">SUM(H8:H11)</f>
        <v>136600</v>
      </c>
      <c r="I7" s="77">
        <f t="shared" si="1"/>
        <v>119700</v>
      </c>
      <c r="J7" s="328">
        <f t="shared" ref="J7" si="2">SUM(J8:J11)</f>
        <v>116688</v>
      </c>
      <c r="K7" s="351"/>
      <c r="L7" s="77">
        <f t="shared" ref="L7" si="3">SUM(L8:L11)</f>
        <v>136600</v>
      </c>
      <c r="M7" s="236"/>
      <c r="N7" s="272"/>
    </row>
    <row r="8" spans="1:15" x14ac:dyDescent="0.25">
      <c r="A8" s="107"/>
      <c r="B8" s="57">
        <v>611</v>
      </c>
      <c r="C8" s="106" t="s">
        <v>4</v>
      </c>
      <c r="D8" s="45">
        <v>71335.08</v>
      </c>
      <c r="E8" s="200">
        <v>71152.240000000005</v>
      </c>
      <c r="F8" s="200">
        <v>75900</v>
      </c>
      <c r="G8" s="200">
        <v>75900</v>
      </c>
      <c r="H8" s="200">
        <v>95200</v>
      </c>
      <c r="I8" s="200">
        <v>79000</v>
      </c>
      <c r="J8" s="329">
        <v>78000</v>
      </c>
      <c r="K8" s="351"/>
      <c r="L8" s="69">
        <v>95200</v>
      </c>
      <c r="M8" s="236"/>
      <c r="N8" s="272"/>
      <c r="O8" s="5"/>
    </row>
    <row r="9" spans="1:15" x14ac:dyDescent="0.25">
      <c r="A9" s="43"/>
      <c r="B9" s="57">
        <v>612</v>
      </c>
      <c r="C9" s="106" t="s">
        <v>5</v>
      </c>
      <c r="D9" s="45">
        <v>21510.86</v>
      </c>
      <c r="E9" s="200">
        <v>22986.59</v>
      </c>
      <c r="F9" s="200">
        <v>24288</v>
      </c>
      <c r="G9" s="200">
        <v>24288</v>
      </c>
      <c r="H9" s="200">
        <v>26300</v>
      </c>
      <c r="I9" s="200">
        <v>25600</v>
      </c>
      <c r="J9" s="329">
        <v>25888</v>
      </c>
      <c r="K9" s="351"/>
      <c r="L9" s="69">
        <v>26300</v>
      </c>
      <c r="M9" s="236"/>
      <c r="N9" s="272"/>
      <c r="O9" s="5"/>
    </row>
    <row r="10" spans="1:15" x14ac:dyDescent="0.25">
      <c r="A10" s="43"/>
      <c r="B10" s="55">
        <v>614</v>
      </c>
      <c r="C10" s="106" t="s">
        <v>6</v>
      </c>
      <c r="D10" s="45">
        <v>17156.82</v>
      </c>
      <c r="E10" s="200">
        <v>11944.7</v>
      </c>
      <c r="F10" s="200">
        <v>14200</v>
      </c>
      <c r="G10" s="200">
        <v>14200</v>
      </c>
      <c r="H10" s="200">
        <v>14200</v>
      </c>
      <c r="I10" s="200">
        <v>14200</v>
      </c>
      <c r="J10" s="329">
        <v>12000</v>
      </c>
      <c r="K10" s="351"/>
      <c r="L10" s="69">
        <v>14200</v>
      </c>
      <c r="M10" s="236"/>
      <c r="N10" s="272"/>
      <c r="O10" s="5"/>
    </row>
    <row r="11" spans="1:15" ht="13.5" customHeight="1" x14ac:dyDescent="0.25">
      <c r="A11" s="43"/>
      <c r="B11" s="93">
        <v>616</v>
      </c>
      <c r="C11" s="147" t="s">
        <v>7</v>
      </c>
      <c r="D11" s="45">
        <v>766.5</v>
      </c>
      <c r="E11" s="200">
        <v>124</v>
      </c>
      <c r="F11" s="200">
        <v>900</v>
      </c>
      <c r="G11" s="200">
        <v>900</v>
      </c>
      <c r="H11" s="200">
        <v>900</v>
      </c>
      <c r="I11" s="200">
        <v>900</v>
      </c>
      <c r="J11" s="329">
        <v>800</v>
      </c>
      <c r="K11" s="351"/>
      <c r="L11" s="69">
        <v>900</v>
      </c>
      <c r="M11" s="236"/>
      <c r="N11" s="272"/>
      <c r="O11" s="5"/>
    </row>
    <row r="12" spans="1:15" s="5" customFormat="1" x14ac:dyDescent="0.25">
      <c r="A12" s="70"/>
      <c r="B12" s="108">
        <v>620</v>
      </c>
      <c r="C12" s="97" t="s">
        <v>8</v>
      </c>
      <c r="D12" s="77">
        <f>SUM(D13:D20)</f>
        <v>42319.240000000005</v>
      </c>
      <c r="E12" s="77">
        <f>SUM(E13:E20)</f>
        <v>40262.409999999996</v>
      </c>
      <c r="F12" s="77">
        <f>SUM(F13:F20)</f>
        <v>42800</v>
      </c>
      <c r="G12" s="77">
        <f>SUM(G13:G20)</f>
        <v>42800</v>
      </c>
      <c r="H12" s="77">
        <f t="shared" ref="H12:I12" si="4">SUM(H13:H20)</f>
        <v>48070</v>
      </c>
      <c r="I12" s="77">
        <f t="shared" si="4"/>
        <v>43100</v>
      </c>
      <c r="J12" s="328">
        <f t="shared" ref="J12" si="5">SUM(J13:J20)</f>
        <v>42899</v>
      </c>
      <c r="K12" s="351"/>
      <c r="L12" s="77">
        <f t="shared" ref="L12" si="6">SUM(L13:L20)</f>
        <v>48070</v>
      </c>
      <c r="M12" s="236"/>
      <c r="N12" s="272"/>
    </row>
    <row r="13" spans="1:15" x14ac:dyDescent="0.25">
      <c r="A13" s="43"/>
      <c r="B13" s="57">
        <v>621</v>
      </c>
      <c r="C13" s="106" t="s">
        <v>9</v>
      </c>
      <c r="D13" s="45">
        <v>8900.66</v>
      </c>
      <c r="E13" s="200">
        <v>7930.82</v>
      </c>
      <c r="F13" s="200">
        <v>9800</v>
      </c>
      <c r="G13" s="200">
        <v>9800</v>
      </c>
      <c r="H13" s="200">
        <v>10700</v>
      </c>
      <c r="I13" s="200">
        <v>10000</v>
      </c>
      <c r="J13" s="329">
        <v>10220</v>
      </c>
      <c r="K13" s="351"/>
      <c r="L13" s="69">
        <v>10700</v>
      </c>
      <c r="M13" s="236"/>
      <c r="N13" s="272"/>
      <c r="O13" s="5"/>
    </row>
    <row r="14" spans="1:15" x14ac:dyDescent="0.25">
      <c r="A14" s="43"/>
      <c r="B14" s="57">
        <v>623</v>
      </c>
      <c r="C14" s="106" t="s">
        <v>10</v>
      </c>
      <c r="D14" s="45">
        <v>3425.37</v>
      </c>
      <c r="E14" s="200">
        <v>2941.57</v>
      </c>
      <c r="F14" s="200">
        <v>3000</v>
      </c>
      <c r="G14" s="200">
        <v>3000</v>
      </c>
      <c r="H14" s="200">
        <v>3050</v>
      </c>
      <c r="I14" s="200">
        <v>3000</v>
      </c>
      <c r="J14" s="329">
        <v>2999</v>
      </c>
      <c r="K14" s="351"/>
      <c r="L14" s="69">
        <v>3050</v>
      </c>
      <c r="M14" s="236"/>
      <c r="N14" s="272"/>
      <c r="O14" s="5"/>
    </row>
    <row r="15" spans="1:15" x14ac:dyDescent="0.25">
      <c r="A15" s="43"/>
      <c r="B15" s="57" t="s">
        <v>11</v>
      </c>
      <c r="C15" s="106" t="s">
        <v>12</v>
      </c>
      <c r="D15" s="45">
        <v>1586.11</v>
      </c>
      <c r="E15" s="200">
        <v>1583.14</v>
      </c>
      <c r="F15" s="200">
        <v>1600</v>
      </c>
      <c r="G15" s="200">
        <v>1600</v>
      </c>
      <c r="H15" s="200">
        <v>1920</v>
      </c>
      <c r="I15" s="200">
        <v>1600</v>
      </c>
      <c r="J15" s="329">
        <v>1590</v>
      </c>
      <c r="K15" s="351"/>
      <c r="L15" s="69">
        <v>1920</v>
      </c>
      <c r="M15" s="236"/>
      <c r="N15" s="272"/>
      <c r="O15" s="5"/>
    </row>
    <row r="16" spans="1:15" x14ac:dyDescent="0.25">
      <c r="A16" s="43"/>
      <c r="B16" s="57" t="s">
        <v>13</v>
      </c>
      <c r="C16" s="106" t="s">
        <v>14</v>
      </c>
      <c r="D16" s="45">
        <v>16932.64</v>
      </c>
      <c r="E16" s="200">
        <v>16585.72</v>
      </c>
      <c r="F16" s="200">
        <v>16500</v>
      </c>
      <c r="G16" s="200">
        <v>16500</v>
      </c>
      <c r="H16" s="200">
        <v>19130</v>
      </c>
      <c r="I16" s="200">
        <v>16500</v>
      </c>
      <c r="J16" s="329">
        <v>16600</v>
      </c>
      <c r="K16" s="351"/>
      <c r="L16" s="69">
        <v>19130</v>
      </c>
      <c r="M16" s="236"/>
      <c r="N16" s="272"/>
      <c r="O16" s="5"/>
    </row>
    <row r="17" spans="1:15" x14ac:dyDescent="0.25">
      <c r="A17" s="43"/>
      <c r="B17" s="55">
        <v>625003</v>
      </c>
      <c r="C17" s="106" t="s">
        <v>15</v>
      </c>
      <c r="D17" s="45">
        <v>1012.04</v>
      </c>
      <c r="E17" s="200">
        <v>989.84</v>
      </c>
      <c r="F17" s="200">
        <v>1100</v>
      </c>
      <c r="G17" s="200">
        <v>1100</v>
      </c>
      <c r="H17" s="200">
        <v>1300</v>
      </c>
      <c r="I17" s="200">
        <v>1100</v>
      </c>
      <c r="J17" s="329">
        <v>1000</v>
      </c>
      <c r="K17" s="351"/>
      <c r="L17" s="69">
        <v>1300</v>
      </c>
      <c r="M17" s="236"/>
      <c r="N17" s="272"/>
      <c r="O17" s="5"/>
    </row>
    <row r="18" spans="1:15" x14ac:dyDescent="0.25">
      <c r="A18" s="43"/>
      <c r="B18" s="55">
        <v>625004</v>
      </c>
      <c r="C18" s="106" t="s">
        <v>16</v>
      </c>
      <c r="D18" s="45">
        <v>3738.87</v>
      </c>
      <c r="E18" s="200">
        <v>3471.35</v>
      </c>
      <c r="F18" s="200">
        <v>3500</v>
      </c>
      <c r="G18" s="200">
        <v>3500</v>
      </c>
      <c r="H18" s="200">
        <v>4100</v>
      </c>
      <c r="I18" s="200">
        <v>3500</v>
      </c>
      <c r="J18" s="329">
        <v>3500</v>
      </c>
      <c r="K18" s="351"/>
      <c r="L18" s="69">
        <v>4100</v>
      </c>
      <c r="M18" s="236"/>
      <c r="N18" s="272"/>
      <c r="O18" s="5"/>
    </row>
    <row r="19" spans="1:15" x14ac:dyDescent="0.25">
      <c r="A19" s="43"/>
      <c r="B19" s="55">
        <v>625005</v>
      </c>
      <c r="C19" s="106" t="s">
        <v>17</v>
      </c>
      <c r="D19" s="45">
        <v>978.98</v>
      </c>
      <c r="E19" s="200">
        <v>1130.8399999999999</v>
      </c>
      <c r="F19" s="200">
        <v>1200</v>
      </c>
      <c r="G19" s="200">
        <v>1200</v>
      </c>
      <c r="H19" s="200">
        <v>1370</v>
      </c>
      <c r="I19" s="200">
        <v>1300</v>
      </c>
      <c r="J19" s="329">
        <v>1190</v>
      </c>
      <c r="K19" s="351"/>
      <c r="L19" s="69">
        <v>1370</v>
      </c>
      <c r="M19" s="236"/>
      <c r="N19" s="272"/>
      <c r="O19" s="5"/>
    </row>
    <row r="20" spans="1:15" x14ac:dyDescent="0.25">
      <c r="A20" s="43"/>
      <c r="B20" s="55">
        <v>625007</v>
      </c>
      <c r="C20" s="106" t="s">
        <v>18</v>
      </c>
      <c r="D20" s="45">
        <v>5744.57</v>
      </c>
      <c r="E20" s="200">
        <v>5629.13</v>
      </c>
      <c r="F20" s="200">
        <v>6100</v>
      </c>
      <c r="G20" s="200">
        <v>6100</v>
      </c>
      <c r="H20" s="200">
        <v>6500</v>
      </c>
      <c r="I20" s="200">
        <v>6100</v>
      </c>
      <c r="J20" s="329">
        <v>5800</v>
      </c>
      <c r="K20" s="351"/>
      <c r="L20" s="69">
        <v>6500</v>
      </c>
      <c r="M20" s="236"/>
      <c r="N20" s="272"/>
      <c r="O20" s="5"/>
    </row>
    <row r="21" spans="1:15" x14ac:dyDescent="0.25">
      <c r="A21" s="70"/>
      <c r="B21" s="137">
        <v>630</v>
      </c>
      <c r="C21" s="102" t="s">
        <v>19</v>
      </c>
      <c r="D21" s="44">
        <f t="shared" ref="D21:I21" si="7">D22+D24+D29+D35+D41+D47+D49</f>
        <v>82458.950000000012</v>
      </c>
      <c r="E21" s="44">
        <f t="shared" si="7"/>
        <v>86100.81</v>
      </c>
      <c r="F21" s="44">
        <f t="shared" si="7"/>
        <v>86249.47</v>
      </c>
      <c r="G21" s="44">
        <f t="shared" si="7"/>
        <v>86249.47</v>
      </c>
      <c r="H21" s="44">
        <f t="shared" si="7"/>
        <v>78235.600000000006</v>
      </c>
      <c r="I21" s="44">
        <f t="shared" si="7"/>
        <v>75860</v>
      </c>
      <c r="J21" s="330">
        <f>J22+J24+J29+J35+J41+J47+J49</f>
        <v>79525</v>
      </c>
      <c r="K21" s="351"/>
      <c r="L21" s="44">
        <f t="shared" ref="L21" si="8">L22+L24+L29+L35+L41+L47+L49</f>
        <v>84164.989999999991</v>
      </c>
      <c r="M21" s="236"/>
      <c r="N21" s="272"/>
      <c r="O21" s="5"/>
    </row>
    <row r="22" spans="1:15" x14ac:dyDescent="0.25">
      <c r="A22" s="70" t="s">
        <v>20</v>
      </c>
      <c r="B22" s="109">
        <v>631</v>
      </c>
      <c r="C22" s="70" t="s">
        <v>21</v>
      </c>
      <c r="D22" s="44">
        <f>SUM(D23)</f>
        <v>937.19</v>
      </c>
      <c r="E22" s="44">
        <f t="shared" ref="E22" si="9">SUM(E23)</f>
        <v>1242.6600000000001</v>
      </c>
      <c r="F22" s="44">
        <f>SUM(F23)</f>
        <v>1300</v>
      </c>
      <c r="G22" s="44">
        <f>SUM(G23)</f>
        <v>1300</v>
      </c>
      <c r="H22" s="44">
        <f t="shared" ref="H22:I22" si="10">SUM(H23)</f>
        <v>1650</v>
      </c>
      <c r="I22" s="44">
        <f t="shared" si="10"/>
        <v>1200</v>
      </c>
      <c r="J22" s="330">
        <f>SUM(J23)</f>
        <v>1220</v>
      </c>
      <c r="K22" s="351"/>
      <c r="L22" s="44">
        <f t="shared" ref="L22" si="11">SUM(L23)</f>
        <v>1650</v>
      </c>
      <c r="M22" s="236"/>
      <c r="N22" s="272"/>
      <c r="O22" s="5"/>
    </row>
    <row r="23" spans="1:15" x14ac:dyDescent="0.25">
      <c r="A23" s="43"/>
      <c r="B23" s="94" t="s">
        <v>22</v>
      </c>
      <c r="C23" s="106" t="s">
        <v>23</v>
      </c>
      <c r="D23" s="45">
        <v>937.19</v>
      </c>
      <c r="E23" s="200">
        <v>1242.6600000000001</v>
      </c>
      <c r="F23" s="200">
        <v>1300</v>
      </c>
      <c r="G23" s="200">
        <v>1300</v>
      </c>
      <c r="H23" s="200">
        <v>1650</v>
      </c>
      <c r="I23" s="200">
        <v>1200</v>
      </c>
      <c r="J23" s="329">
        <v>1220</v>
      </c>
      <c r="K23" s="351"/>
      <c r="L23" s="200">
        <v>1650</v>
      </c>
      <c r="M23" s="236"/>
      <c r="N23" s="272"/>
      <c r="O23" s="5"/>
    </row>
    <row r="24" spans="1:15" x14ac:dyDescent="0.25">
      <c r="A24" s="70"/>
      <c r="B24" s="137">
        <v>632</v>
      </c>
      <c r="C24" s="97" t="s">
        <v>24</v>
      </c>
      <c r="D24" s="77">
        <f>SUM(D25:D27)</f>
        <v>21609.31</v>
      </c>
      <c r="E24" s="77">
        <f>SUM(E25:E28)</f>
        <v>24040.32</v>
      </c>
      <c r="F24" s="77">
        <f>SUM(F25:F28)</f>
        <v>21963</v>
      </c>
      <c r="G24" s="77">
        <f>SUM(G25:G28)</f>
        <v>21963</v>
      </c>
      <c r="H24" s="77">
        <f>H25+H26+H27+H28</f>
        <v>24543</v>
      </c>
      <c r="I24" s="77">
        <f>I25+I26+I27+I28</f>
        <v>23660</v>
      </c>
      <c r="J24" s="328">
        <f>J25+J26+J27+J28</f>
        <v>24025</v>
      </c>
      <c r="K24" s="351"/>
      <c r="L24" s="77">
        <f>L25+L26+L27+L28</f>
        <v>24543</v>
      </c>
      <c r="M24" s="236"/>
      <c r="N24" s="272"/>
      <c r="O24" s="5"/>
    </row>
    <row r="25" spans="1:15" x14ac:dyDescent="0.25">
      <c r="A25" s="43"/>
      <c r="B25" s="95">
        <v>632001</v>
      </c>
      <c r="C25" s="106" t="s">
        <v>25</v>
      </c>
      <c r="D25" s="45">
        <v>18408.13</v>
      </c>
      <c r="E25" s="69">
        <v>21754.799999999999</v>
      </c>
      <c r="F25" s="69">
        <v>19100</v>
      </c>
      <c r="G25" s="69">
        <v>19100</v>
      </c>
      <c r="H25" s="69">
        <v>21300</v>
      </c>
      <c r="I25" s="69">
        <v>20100</v>
      </c>
      <c r="J25" s="331">
        <v>21100</v>
      </c>
      <c r="K25" s="351"/>
      <c r="L25" s="69">
        <v>21300</v>
      </c>
      <c r="M25" s="236"/>
      <c r="N25" s="272"/>
      <c r="O25" s="5"/>
    </row>
    <row r="26" spans="1:15" s="5" customFormat="1" x14ac:dyDescent="0.25">
      <c r="A26" s="43"/>
      <c r="B26" s="95">
        <v>632002</v>
      </c>
      <c r="C26" s="106" t="s">
        <v>26</v>
      </c>
      <c r="D26" s="45">
        <v>389.78</v>
      </c>
      <c r="E26" s="69">
        <v>16.95</v>
      </c>
      <c r="F26" s="69">
        <v>410</v>
      </c>
      <c r="G26" s="69">
        <v>410</v>
      </c>
      <c r="H26" s="69">
        <v>450</v>
      </c>
      <c r="I26" s="69">
        <v>410</v>
      </c>
      <c r="J26" s="331">
        <v>200</v>
      </c>
      <c r="K26" s="351"/>
      <c r="L26" s="69">
        <v>450</v>
      </c>
      <c r="M26" s="236"/>
      <c r="N26" s="272"/>
    </row>
    <row r="27" spans="1:15" x14ac:dyDescent="0.25">
      <c r="A27" s="43"/>
      <c r="B27" s="95">
        <v>632003</v>
      </c>
      <c r="C27" s="106" t="s">
        <v>27</v>
      </c>
      <c r="D27" s="45">
        <v>2811.4</v>
      </c>
      <c r="E27" s="45">
        <v>2141.4699999999998</v>
      </c>
      <c r="F27" s="45">
        <v>2300</v>
      </c>
      <c r="G27" s="45">
        <v>2300</v>
      </c>
      <c r="H27" s="69">
        <v>2619</v>
      </c>
      <c r="I27" s="69">
        <v>3000</v>
      </c>
      <c r="J27" s="331">
        <v>2600</v>
      </c>
      <c r="K27" s="351"/>
      <c r="L27" s="69">
        <v>2619</v>
      </c>
      <c r="M27" s="236"/>
      <c r="N27" s="272"/>
      <c r="O27" s="5"/>
    </row>
    <row r="28" spans="1:15" x14ac:dyDescent="0.25">
      <c r="A28" s="43"/>
      <c r="B28" s="95">
        <v>632004</v>
      </c>
      <c r="C28" s="106" t="s">
        <v>201</v>
      </c>
      <c r="D28" s="45"/>
      <c r="E28" s="45">
        <v>127.1</v>
      </c>
      <c r="F28" s="45">
        <v>153</v>
      </c>
      <c r="G28" s="45">
        <v>153</v>
      </c>
      <c r="H28" s="45">
        <v>174</v>
      </c>
      <c r="I28" s="45">
        <v>150</v>
      </c>
      <c r="J28" s="114">
        <v>125</v>
      </c>
      <c r="K28" s="351"/>
      <c r="L28" s="69">
        <v>174</v>
      </c>
      <c r="M28" s="236"/>
      <c r="N28" s="272"/>
      <c r="O28" s="5"/>
    </row>
    <row r="29" spans="1:15" x14ac:dyDescent="0.25">
      <c r="A29" s="102"/>
      <c r="B29" s="137">
        <v>633</v>
      </c>
      <c r="C29" s="102" t="s">
        <v>28</v>
      </c>
      <c r="D29" s="44">
        <f t="shared" ref="D29:G29" si="12">SUM(D30:D34)</f>
        <v>12687.58</v>
      </c>
      <c r="E29" s="44">
        <f t="shared" si="12"/>
        <v>13681.480000000001</v>
      </c>
      <c r="F29" s="44">
        <f t="shared" si="12"/>
        <v>13900</v>
      </c>
      <c r="G29" s="44">
        <f t="shared" si="12"/>
        <v>13900</v>
      </c>
      <c r="H29" s="44">
        <f>H30+H31+H32+H33+H34</f>
        <v>13700</v>
      </c>
      <c r="I29" s="44">
        <f>I30+I31+I32+I33+I34</f>
        <v>13440</v>
      </c>
      <c r="J29" s="330">
        <f>J30+J31+J32+J33+J34</f>
        <v>14780</v>
      </c>
      <c r="K29" s="44">
        <f>K32+K33</f>
        <v>833.07999999999993</v>
      </c>
      <c r="L29" s="44">
        <f>L30+L31+L32+L33+L34</f>
        <v>14533.08</v>
      </c>
      <c r="M29" s="236"/>
      <c r="N29" s="272"/>
      <c r="O29" s="5"/>
    </row>
    <row r="30" spans="1:15" x14ac:dyDescent="0.25">
      <c r="A30" s="43"/>
      <c r="B30" s="95">
        <v>633006</v>
      </c>
      <c r="C30" s="106" t="s">
        <v>29</v>
      </c>
      <c r="D30" s="45">
        <v>8502.4599999999991</v>
      </c>
      <c r="E30" s="69">
        <v>7765.25</v>
      </c>
      <c r="F30" s="69">
        <v>8100</v>
      </c>
      <c r="G30" s="69">
        <v>8100</v>
      </c>
      <c r="H30" s="69">
        <v>9500</v>
      </c>
      <c r="I30" s="69">
        <v>9000</v>
      </c>
      <c r="J30" s="331">
        <v>8900</v>
      </c>
      <c r="K30" s="351"/>
      <c r="L30" s="69">
        <v>9500</v>
      </c>
      <c r="M30" s="236"/>
      <c r="N30" s="272"/>
      <c r="O30" s="5"/>
    </row>
    <row r="31" spans="1:15" x14ac:dyDescent="0.25">
      <c r="A31" s="43"/>
      <c r="B31" s="95">
        <v>633005</v>
      </c>
      <c r="C31" s="106" t="s">
        <v>30</v>
      </c>
      <c r="D31" s="45">
        <v>300</v>
      </c>
      <c r="E31" s="69">
        <v>300</v>
      </c>
      <c r="F31" s="69">
        <v>300</v>
      </c>
      <c r="G31" s="69">
        <v>300</v>
      </c>
      <c r="H31" s="69">
        <v>300</v>
      </c>
      <c r="I31" s="69">
        <v>340</v>
      </c>
      <c r="J31" s="331">
        <v>330</v>
      </c>
      <c r="K31" s="351"/>
      <c r="L31" s="69">
        <v>300</v>
      </c>
      <c r="M31" s="236"/>
      <c r="N31" s="272"/>
      <c r="O31" s="5"/>
    </row>
    <row r="32" spans="1:15" ht="26.25" x14ac:dyDescent="0.25">
      <c r="A32" s="43"/>
      <c r="B32" s="95">
        <v>633009</v>
      </c>
      <c r="C32" s="106" t="s">
        <v>31</v>
      </c>
      <c r="D32" s="45">
        <v>404.43</v>
      </c>
      <c r="E32" s="69">
        <v>226.29</v>
      </c>
      <c r="F32" s="69">
        <v>100</v>
      </c>
      <c r="G32" s="69">
        <v>100</v>
      </c>
      <c r="H32" s="69">
        <v>100</v>
      </c>
      <c r="I32" s="69">
        <v>100</v>
      </c>
      <c r="J32" s="331">
        <v>150</v>
      </c>
      <c r="K32" s="351">
        <v>123.8</v>
      </c>
      <c r="L32" s="69">
        <v>223.8</v>
      </c>
      <c r="M32" s="236"/>
      <c r="N32" s="272"/>
      <c r="O32" s="5"/>
    </row>
    <row r="33" spans="1:15" ht="14.25" customHeight="1" x14ac:dyDescent="0.25">
      <c r="A33" s="43"/>
      <c r="B33" s="95">
        <v>633013</v>
      </c>
      <c r="C33" s="106" t="s">
        <v>32</v>
      </c>
      <c r="D33" s="45">
        <v>436.94</v>
      </c>
      <c r="E33" s="69">
        <v>2858.53</v>
      </c>
      <c r="F33" s="69">
        <v>3000</v>
      </c>
      <c r="G33" s="69">
        <v>3000</v>
      </c>
      <c r="H33" s="69">
        <v>1400</v>
      </c>
      <c r="I33" s="69">
        <v>2000</v>
      </c>
      <c r="J33" s="331">
        <v>2900</v>
      </c>
      <c r="K33" s="351">
        <v>709.28</v>
      </c>
      <c r="L33" s="69">
        <v>2109.2800000000002</v>
      </c>
      <c r="M33" s="236"/>
      <c r="N33" s="272"/>
      <c r="O33" s="5"/>
    </row>
    <row r="34" spans="1:15" x14ac:dyDescent="0.25">
      <c r="A34" s="73"/>
      <c r="B34" s="95">
        <v>633016</v>
      </c>
      <c r="C34" s="106" t="s">
        <v>33</v>
      </c>
      <c r="D34" s="45">
        <v>3043.75</v>
      </c>
      <c r="E34" s="69">
        <v>2531.41</v>
      </c>
      <c r="F34" s="69">
        <v>2400</v>
      </c>
      <c r="G34" s="69">
        <v>2400</v>
      </c>
      <c r="H34" s="69">
        <v>2400</v>
      </c>
      <c r="I34" s="69">
        <v>2000</v>
      </c>
      <c r="J34" s="331">
        <v>2500</v>
      </c>
      <c r="K34" s="351"/>
      <c r="L34" s="69">
        <v>2400</v>
      </c>
      <c r="M34" s="236"/>
      <c r="N34" s="272"/>
      <c r="O34" s="5"/>
    </row>
    <row r="35" spans="1:15" x14ac:dyDescent="0.25">
      <c r="A35" s="102"/>
      <c r="B35" s="137">
        <v>634</v>
      </c>
      <c r="C35" s="102" t="s">
        <v>34</v>
      </c>
      <c r="D35" s="44">
        <f>SUM(D36:D40)</f>
        <v>10753</v>
      </c>
      <c r="E35" s="44">
        <f>SUM(E36:E40)</f>
        <v>6619.21</v>
      </c>
      <c r="F35" s="44">
        <f>SUM(F36:F40)</f>
        <v>8071.31</v>
      </c>
      <c r="G35" s="44">
        <f>SUM(G36:G40)</f>
        <v>8071.31</v>
      </c>
      <c r="H35" s="306">
        <f t="shared" ref="H35" si="13">SUM(H36:H40)</f>
        <v>2027.8</v>
      </c>
      <c r="I35" s="44">
        <f>SUM(I36:I40)</f>
        <v>3560</v>
      </c>
      <c r="J35" s="330">
        <f t="shared" ref="J35" si="14">SUM(J36:J40)</f>
        <v>4060</v>
      </c>
      <c r="K35" s="44">
        <f>K36+K38</f>
        <v>2132.8000000000002</v>
      </c>
      <c r="L35" s="306">
        <f t="shared" ref="L35" si="15">SUM(L36:L40)</f>
        <v>4160.6000000000004</v>
      </c>
      <c r="M35" s="236"/>
      <c r="N35" s="272"/>
      <c r="O35" s="5"/>
    </row>
    <row r="36" spans="1:15" s="5" customFormat="1" x14ac:dyDescent="0.25">
      <c r="A36" s="43"/>
      <c r="B36" s="94" t="s">
        <v>35</v>
      </c>
      <c r="C36" s="106" t="s">
        <v>36</v>
      </c>
      <c r="D36" s="45">
        <v>4405.43</v>
      </c>
      <c r="E36" s="69">
        <v>3372.28</v>
      </c>
      <c r="F36" s="69">
        <v>2858.25</v>
      </c>
      <c r="G36" s="69">
        <v>2858.25</v>
      </c>
      <c r="H36" s="303">
        <v>900</v>
      </c>
      <c r="I36" s="69">
        <v>950</v>
      </c>
      <c r="J36" s="331">
        <v>950</v>
      </c>
      <c r="K36" s="351">
        <v>1600</v>
      </c>
      <c r="L36" s="69">
        <v>2500</v>
      </c>
      <c r="M36" s="236"/>
      <c r="N36" s="272"/>
    </row>
    <row r="37" spans="1:15" x14ac:dyDescent="0.25">
      <c r="A37" s="43"/>
      <c r="B37" s="95">
        <v>634002</v>
      </c>
      <c r="C37" s="106" t="s">
        <v>37</v>
      </c>
      <c r="D37" s="45">
        <v>5038.7700000000004</v>
      </c>
      <c r="E37" s="69">
        <v>2263.64</v>
      </c>
      <c r="F37" s="69">
        <v>4000</v>
      </c>
      <c r="G37" s="69">
        <v>4000</v>
      </c>
      <c r="H37" s="303">
        <v>1000</v>
      </c>
      <c r="I37" s="69">
        <v>2500</v>
      </c>
      <c r="J37" s="331">
        <v>3000</v>
      </c>
      <c r="K37" s="351"/>
      <c r="L37" s="69">
        <v>1000</v>
      </c>
      <c r="M37" s="236"/>
      <c r="N37" s="272"/>
      <c r="O37" s="5"/>
    </row>
    <row r="38" spans="1:15" x14ac:dyDescent="0.25">
      <c r="A38" s="43"/>
      <c r="B38" s="95">
        <v>634003</v>
      </c>
      <c r="C38" s="106" t="s">
        <v>38</v>
      </c>
      <c r="D38" s="45">
        <v>620.29999999999995</v>
      </c>
      <c r="E38" s="69">
        <v>627.84</v>
      </c>
      <c r="F38" s="69">
        <v>700</v>
      </c>
      <c r="G38" s="69">
        <v>700</v>
      </c>
      <c r="H38" s="303">
        <v>97.8</v>
      </c>
      <c r="I38" s="69">
        <v>80</v>
      </c>
      <c r="J38" s="331">
        <v>80</v>
      </c>
      <c r="K38" s="351">
        <v>532.79999999999995</v>
      </c>
      <c r="L38" s="69">
        <v>630.6</v>
      </c>
      <c r="M38" s="236"/>
      <c r="N38" s="272"/>
      <c r="O38" s="5"/>
    </row>
    <row r="39" spans="1:15" x14ac:dyDescent="0.25">
      <c r="A39" s="43"/>
      <c r="B39" s="95">
        <v>634005</v>
      </c>
      <c r="C39" s="106" t="s">
        <v>39</v>
      </c>
      <c r="D39" s="45">
        <v>470</v>
      </c>
      <c r="E39" s="69">
        <v>250</v>
      </c>
      <c r="F39" s="69">
        <v>300</v>
      </c>
      <c r="G39" s="69">
        <v>300</v>
      </c>
      <c r="H39" s="303">
        <v>0</v>
      </c>
      <c r="I39" s="69">
        <v>0</v>
      </c>
      <c r="J39" s="331">
        <v>0</v>
      </c>
      <c r="K39" s="351"/>
      <c r="L39" s="69">
        <v>0</v>
      </c>
      <c r="M39" s="236"/>
      <c r="N39" s="272"/>
      <c r="O39" s="5"/>
    </row>
    <row r="40" spans="1:15" ht="14.25" customHeight="1" x14ac:dyDescent="0.25">
      <c r="A40" s="57"/>
      <c r="B40" s="95">
        <v>634006</v>
      </c>
      <c r="C40" s="105" t="s">
        <v>40</v>
      </c>
      <c r="D40" s="45">
        <v>218.5</v>
      </c>
      <c r="E40" s="69">
        <v>105.45</v>
      </c>
      <c r="F40" s="69">
        <v>213.06</v>
      </c>
      <c r="G40" s="69">
        <v>213.06</v>
      </c>
      <c r="H40" s="303">
        <v>30</v>
      </c>
      <c r="I40" s="69">
        <v>30</v>
      </c>
      <c r="J40" s="331">
        <v>30</v>
      </c>
      <c r="K40" s="351"/>
      <c r="L40" s="69">
        <v>30</v>
      </c>
      <c r="M40" s="236"/>
      <c r="N40" s="272"/>
      <c r="O40" s="5"/>
    </row>
    <row r="41" spans="1:15" x14ac:dyDescent="0.25">
      <c r="A41" s="102"/>
      <c r="B41" s="137">
        <v>635</v>
      </c>
      <c r="C41" s="102" t="s">
        <v>41</v>
      </c>
      <c r="D41" s="44">
        <f>SUM(D42:D45)</f>
        <v>4511.0300000000007</v>
      </c>
      <c r="E41" s="44">
        <f>SUM(E42:E46)</f>
        <v>9316.2800000000007</v>
      </c>
      <c r="F41" s="44">
        <f>SUM(F42:F46)</f>
        <v>2100</v>
      </c>
      <c r="G41" s="44">
        <f>SUM(G42:G46)</f>
        <v>2100</v>
      </c>
      <c r="H41" s="44">
        <f t="shared" ref="H41:I41" si="16">SUM(H42:H46)</f>
        <v>2500</v>
      </c>
      <c r="I41" s="44">
        <f t="shared" si="16"/>
        <v>2500</v>
      </c>
      <c r="J41" s="330">
        <f t="shared" ref="J41" si="17">SUM(J42:J46)</f>
        <v>3100</v>
      </c>
      <c r="K41" s="351"/>
      <c r="L41" s="44">
        <f t="shared" ref="L41" si="18">SUM(L42:L46)</f>
        <v>2500</v>
      </c>
      <c r="M41" s="236"/>
      <c r="N41" s="272"/>
      <c r="O41" s="5"/>
    </row>
    <row r="42" spans="1:15" s="5" customFormat="1" x14ac:dyDescent="0.25">
      <c r="A42" s="43"/>
      <c r="B42" s="94" t="s">
        <v>42</v>
      </c>
      <c r="C42" s="106" t="s">
        <v>43</v>
      </c>
      <c r="D42" s="45">
        <v>0</v>
      </c>
      <c r="E42" s="45">
        <v>99.3</v>
      </c>
      <c r="F42" s="69">
        <v>100</v>
      </c>
      <c r="G42" s="69">
        <v>100</v>
      </c>
      <c r="H42" s="303">
        <v>500</v>
      </c>
      <c r="I42" s="303">
        <v>500</v>
      </c>
      <c r="J42" s="332">
        <v>500</v>
      </c>
      <c r="K42" s="351"/>
      <c r="L42" s="69">
        <v>500</v>
      </c>
      <c r="M42" s="236"/>
      <c r="N42" s="272"/>
    </row>
    <row r="43" spans="1:15" ht="26.25" x14ac:dyDescent="0.25">
      <c r="A43" s="43"/>
      <c r="B43" s="95">
        <v>635004</v>
      </c>
      <c r="C43" s="106" t="s">
        <v>44</v>
      </c>
      <c r="D43" s="45">
        <v>4012.03</v>
      </c>
      <c r="E43" s="45">
        <v>8657.5300000000007</v>
      </c>
      <c r="F43" s="69">
        <v>2000</v>
      </c>
      <c r="G43" s="69">
        <v>2000</v>
      </c>
      <c r="H43" s="69">
        <v>2000</v>
      </c>
      <c r="I43" s="69">
        <v>2000</v>
      </c>
      <c r="J43" s="331">
        <v>2600</v>
      </c>
      <c r="K43" s="351"/>
      <c r="L43" s="69">
        <v>2000</v>
      </c>
      <c r="M43" s="236"/>
      <c r="N43" s="272"/>
      <c r="O43" s="5"/>
    </row>
    <row r="44" spans="1:15" x14ac:dyDescent="0.25">
      <c r="A44" s="43"/>
      <c r="B44" s="95">
        <v>635006</v>
      </c>
      <c r="C44" s="106" t="s">
        <v>46</v>
      </c>
      <c r="D44" s="45">
        <v>0</v>
      </c>
      <c r="E44" s="45">
        <v>559.45000000000005</v>
      </c>
      <c r="F44" s="69">
        <v>0</v>
      </c>
      <c r="G44" s="69">
        <v>0</v>
      </c>
      <c r="H44" s="69"/>
      <c r="I44" s="69"/>
      <c r="J44" s="331"/>
      <c r="K44" s="351"/>
      <c r="L44" s="69">
        <v>0</v>
      </c>
      <c r="M44" s="236"/>
      <c r="N44" s="272"/>
      <c r="O44" s="5"/>
    </row>
    <row r="45" spans="1:15" ht="25.5" customHeight="1" x14ac:dyDescent="0.25">
      <c r="A45" s="43"/>
      <c r="B45" s="95">
        <v>635005</v>
      </c>
      <c r="C45" s="106" t="s">
        <v>45</v>
      </c>
      <c r="D45" s="45">
        <v>499</v>
      </c>
      <c r="E45" s="69">
        <v>0</v>
      </c>
      <c r="F45" s="69">
        <v>0</v>
      </c>
      <c r="G45" s="69">
        <v>0</v>
      </c>
      <c r="H45" s="69">
        <v>0</v>
      </c>
      <c r="I45" s="69">
        <v>0</v>
      </c>
      <c r="J45" s="331">
        <v>0</v>
      </c>
      <c r="K45" s="351"/>
      <c r="L45" s="69">
        <v>0</v>
      </c>
      <c r="M45" s="236"/>
      <c r="N45" s="272"/>
      <c r="O45" s="5"/>
    </row>
    <row r="46" spans="1:15" ht="15" hidden="1" customHeight="1" x14ac:dyDescent="0.25">
      <c r="A46" s="43"/>
      <c r="B46" s="95">
        <v>635006</v>
      </c>
      <c r="C46" s="106" t="s">
        <v>46</v>
      </c>
      <c r="D46" s="171"/>
      <c r="E46" s="69">
        <v>0</v>
      </c>
      <c r="F46" s="69"/>
      <c r="G46" s="69"/>
      <c r="H46" s="69">
        <v>0</v>
      </c>
      <c r="I46" s="69">
        <v>0</v>
      </c>
      <c r="J46" s="331">
        <v>0</v>
      </c>
      <c r="K46" s="351"/>
      <c r="L46" s="69"/>
      <c r="M46" s="236"/>
      <c r="N46" s="272"/>
      <c r="O46" s="5"/>
    </row>
    <row r="47" spans="1:15" ht="27.75" customHeight="1" x14ac:dyDescent="0.25">
      <c r="A47" s="102"/>
      <c r="B47" s="139">
        <v>636</v>
      </c>
      <c r="C47" s="97" t="s">
        <v>47</v>
      </c>
      <c r="D47" s="44">
        <f>SUM(D48)</f>
        <v>137.04</v>
      </c>
      <c r="E47" s="44">
        <v>0</v>
      </c>
      <c r="F47" s="44">
        <v>0</v>
      </c>
      <c r="G47" s="44">
        <v>0</v>
      </c>
      <c r="H47" s="44">
        <f t="shared" ref="H47:J47" si="19">SUM(H48)</f>
        <v>0</v>
      </c>
      <c r="I47" s="44">
        <f t="shared" si="19"/>
        <v>0</v>
      </c>
      <c r="J47" s="330">
        <f t="shared" si="19"/>
        <v>0</v>
      </c>
      <c r="K47" s="351"/>
      <c r="L47" s="69">
        <v>0</v>
      </c>
      <c r="M47" s="236"/>
      <c r="N47" s="272"/>
      <c r="O47" s="5"/>
    </row>
    <row r="48" spans="1:15" s="5" customFormat="1" ht="33.75" customHeight="1" x14ac:dyDescent="0.25">
      <c r="A48" s="43"/>
      <c r="B48" s="95">
        <v>636002</v>
      </c>
      <c r="C48" s="106" t="s">
        <v>169</v>
      </c>
      <c r="D48" s="45">
        <v>137.04</v>
      </c>
      <c r="E48" s="236">
        <v>0</v>
      </c>
      <c r="F48" s="69">
        <v>0</v>
      </c>
      <c r="G48" s="69">
        <v>0</v>
      </c>
      <c r="H48" s="69">
        <v>0</v>
      </c>
      <c r="I48" s="69">
        <v>0</v>
      </c>
      <c r="J48" s="331">
        <v>0</v>
      </c>
      <c r="K48" s="351"/>
      <c r="L48" s="69">
        <v>0</v>
      </c>
      <c r="M48" s="236"/>
      <c r="N48" s="272"/>
    </row>
    <row r="49" spans="1:15" s="5" customFormat="1" x14ac:dyDescent="0.25">
      <c r="A49" s="102"/>
      <c r="B49" s="137">
        <v>637</v>
      </c>
      <c r="C49" s="102" t="s">
        <v>48</v>
      </c>
      <c r="D49" s="44">
        <f>SUM(D50:D63)</f>
        <v>31823.800000000003</v>
      </c>
      <c r="E49" s="44">
        <f t="shared" ref="E49" si="20">SUM(E50:E62)</f>
        <v>31200.859999999997</v>
      </c>
      <c r="F49" s="44">
        <f>F50+F51+F52+F53+F54+F55+F56+F57+F58+F59+F61+F60+F62+F63</f>
        <v>38915.160000000003</v>
      </c>
      <c r="G49" s="44">
        <f>G50+G51+G52+G53+G54+G55+G56+G57+G58+G59+G61+G60+G62+G63</f>
        <v>38915.160000000003</v>
      </c>
      <c r="H49" s="44">
        <f>H50+H51+H52+H53+H54+H55+H56+H57+H58+H59+H60+H61+H62+H63</f>
        <v>33814.800000000003</v>
      </c>
      <c r="I49" s="44">
        <f>I50+I51+I52+I53+I54+I55+I56+I57+I58+I59+I60+I61+I62+I63</f>
        <v>31500</v>
      </c>
      <c r="J49" s="330">
        <f>J50+J51+J52+J53+J54+J55+J56+J57+J58+J59+J60+J61+J62+J63</f>
        <v>32340</v>
      </c>
      <c r="K49" s="44">
        <f>K53+K56+K58</f>
        <v>2963.51</v>
      </c>
      <c r="L49" s="44">
        <f>L50+L51+L52+L53+L54+L55+L56+L57+L58+L59+L60+L61+L62+L63</f>
        <v>36778.31</v>
      </c>
      <c r="M49" s="236"/>
      <c r="N49" s="272"/>
    </row>
    <row r="50" spans="1:15" ht="28.5" customHeight="1" x14ac:dyDescent="0.25">
      <c r="A50" s="43"/>
      <c r="B50" s="94" t="s">
        <v>49</v>
      </c>
      <c r="C50" s="106" t="s">
        <v>50</v>
      </c>
      <c r="D50" s="45">
        <v>976</v>
      </c>
      <c r="E50" s="69">
        <v>665</v>
      </c>
      <c r="F50" s="69">
        <v>780.49</v>
      </c>
      <c r="G50" s="69">
        <v>780.49</v>
      </c>
      <c r="H50" s="69">
        <v>1100</v>
      </c>
      <c r="I50" s="69">
        <v>1000</v>
      </c>
      <c r="J50" s="331">
        <v>1000</v>
      </c>
      <c r="K50" s="351"/>
      <c r="L50" s="69">
        <v>1100</v>
      </c>
      <c r="M50" s="236"/>
      <c r="N50" s="272"/>
      <c r="O50" s="5"/>
    </row>
    <row r="51" spans="1:15" ht="20.25" customHeight="1" x14ac:dyDescent="0.25">
      <c r="A51" s="43"/>
      <c r="B51" s="95">
        <v>637002</v>
      </c>
      <c r="C51" s="106" t="s">
        <v>210</v>
      </c>
      <c r="D51" s="114">
        <v>0</v>
      </c>
      <c r="E51" s="114">
        <v>1900</v>
      </c>
      <c r="F51" s="69">
        <v>2000</v>
      </c>
      <c r="G51" s="69">
        <v>2000</v>
      </c>
      <c r="H51" s="69">
        <v>1500</v>
      </c>
      <c r="I51" s="69">
        <v>2000</v>
      </c>
      <c r="J51" s="331">
        <v>1200</v>
      </c>
      <c r="K51" s="351"/>
      <c r="L51" s="69">
        <v>1500</v>
      </c>
      <c r="M51" s="236"/>
      <c r="N51" s="272"/>
      <c r="O51" s="5"/>
    </row>
    <row r="52" spans="1:15" ht="21" customHeight="1" x14ac:dyDescent="0.25">
      <c r="A52" s="43"/>
      <c r="B52" s="95">
        <v>637003</v>
      </c>
      <c r="C52" s="106" t="s">
        <v>51</v>
      </c>
      <c r="D52" s="70">
        <v>0</v>
      </c>
      <c r="E52" s="69">
        <v>635</v>
      </c>
      <c r="F52" s="69">
        <v>100</v>
      </c>
      <c r="G52" s="69">
        <v>100</v>
      </c>
      <c r="H52" s="69">
        <v>100</v>
      </c>
      <c r="I52" s="69">
        <v>100</v>
      </c>
      <c r="J52" s="331">
        <v>200</v>
      </c>
      <c r="K52" s="351"/>
      <c r="L52" s="69">
        <v>100</v>
      </c>
      <c r="M52" s="236"/>
      <c r="N52" s="272"/>
      <c r="O52" s="5"/>
    </row>
    <row r="53" spans="1:15" x14ac:dyDescent="0.25">
      <c r="A53" s="43"/>
      <c r="B53" s="95">
        <v>637004</v>
      </c>
      <c r="C53" s="106" t="s">
        <v>52</v>
      </c>
      <c r="D53" s="45">
        <v>5399.9</v>
      </c>
      <c r="E53" s="69">
        <v>4112.5600000000004</v>
      </c>
      <c r="F53" s="69">
        <v>4000</v>
      </c>
      <c r="G53" s="69">
        <v>4000</v>
      </c>
      <c r="H53" s="69">
        <v>4000</v>
      </c>
      <c r="I53" s="69">
        <v>3000</v>
      </c>
      <c r="J53" s="331">
        <v>4100</v>
      </c>
      <c r="K53" s="351">
        <v>2663.23</v>
      </c>
      <c r="L53" s="69">
        <v>6663.23</v>
      </c>
      <c r="M53" s="236"/>
      <c r="N53" s="272"/>
      <c r="O53" s="5"/>
    </row>
    <row r="54" spans="1:15" x14ac:dyDescent="0.25">
      <c r="A54" s="43"/>
      <c r="B54" s="95">
        <v>637005</v>
      </c>
      <c r="C54" s="106" t="s">
        <v>53</v>
      </c>
      <c r="D54" s="45">
        <v>5445.51</v>
      </c>
      <c r="E54" s="69">
        <v>3552.07</v>
      </c>
      <c r="F54" s="69">
        <v>9158.56</v>
      </c>
      <c r="G54" s="69">
        <v>9158.56</v>
      </c>
      <c r="H54" s="69">
        <v>4000</v>
      </c>
      <c r="I54" s="69">
        <v>4000</v>
      </c>
      <c r="J54" s="331">
        <v>5000</v>
      </c>
      <c r="K54" s="351"/>
      <c r="L54" s="69">
        <v>4000</v>
      </c>
      <c r="M54" s="236"/>
      <c r="N54" s="272"/>
      <c r="O54" s="5"/>
    </row>
    <row r="55" spans="1:15" x14ac:dyDescent="0.25">
      <c r="A55" s="43"/>
      <c r="B55" s="95">
        <v>637007</v>
      </c>
      <c r="C55" s="106" t="s">
        <v>21</v>
      </c>
      <c r="D55" s="45">
        <v>17.2</v>
      </c>
      <c r="E55" s="69">
        <v>0</v>
      </c>
      <c r="F55" s="69">
        <v>0</v>
      </c>
      <c r="G55" s="69">
        <v>0</v>
      </c>
      <c r="H55" s="69">
        <v>0</v>
      </c>
      <c r="I55" s="69">
        <v>0</v>
      </c>
      <c r="J55" s="331">
        <v>20</v>
      </c>
      <c r="K55" s="351"/>
      <c r="L55" s="69">
        <v>0</v>
      </c>
      <c r="M55" s="236"/>
      <c r="N55" s="272"/>
      <c r="O55" s="5"/>
    </row>
    <row r="56" spans="1:15" x14ac:dyDescent="0.25">
      <c r="A56" s="43"/>
      <c r="B56" s="95">
        <v>637012</v>
      </c>
      <c r="C56" s="148" t="s">
        <v>54</v>
      </c>
      <c r="D56" s="45">
        <v>1000.66</v>
      </c>
      <c r="E56" s="69">
        <v>1166.31</v>
      </c>
      <c r="F56" s="69">
        <v>800</v>
      </c>
      <c r="G56" s="69">
        <v>800</v>
      </c>
      <c r="H56" s="69">
        <v>950</v>
      </c>
      <c r="I56" s="69">
        <v>900</v>
      </c>
      <c r="J56" s="331">
        <v>1000</v>
      </c>
      <c r="K56" s="351">
        <v>150</v>
      </c>
      <c r="L56" s="69">
        <v>1100</v>
      </c>
      <c r="M56" s="236"/>
      <c r="N56" s="272"/>
      <c r="O56" s="5"/>
    </row>
    <row r="57" spans="1:15" s="5" customFormat="1" x14ac:dyDescent="0.25">
      <c r="A57" s="43"/>
      <c r="B57" s="55">
        <v>637014</v>
      </c>
      <c r="C57" s="106" t="s">
        <v>55</v>
      </c>
      <c r="D57" s="45">
        <v>4206.93</v>
      </c>
      <c r="E57" s="69">
        <v>4761.51</v>
      </c>
      <c r="F57" s="69">
        <v>5848</v>
      </c>
      <c r="G57" s="69">
        <v>5848</v>
      </c>
      <c r="H57" s="69">
        <v>6100</v>
      </c>
      <c r="I57" s="69">
        <v>5000</v>
      </c>
      <c r="J57" s="331">
        <v>4500</v>
      </c>
      <c r="K57" s="351"/>
      <c r="L57" s="69">
        <v>6100</v>
      </c>
      <c r="M57" s="236"/>
      <c r="N57" s="272"/>
    </row>
    <row r="58" spans="1:15" x14ac:dyDescent="0.25">
      <c r="A58" s="43"/>
      <c r="B58" s="56">
        <v>637015</v>
      </c>
      <c r="C58" s="147" t="s">
        <v>56</v>
      </c>
      <c r="D58" s="45">
        <v>2050.79</v>
      </c>
      <c r="E58" s="45">
        <v>2000.79</v>
      </c>
      <c r="F58" s="69">
        <v>2120</v>
      </c>
      <c r="G58" s="69">
        <v>2120</v>
      </c>
      <c r="H58" s="69">
        <v>1950</v>
      </c>
      <c r="I58" s="69">
        <v>2000</v>
      </c>
      <c r="J58" s="331">
        <v>1950</v>
      </c>
      <c r="K58" s="351">
        <v>150.28</v>
      </c>
      <c r="L58" s="69">
        <v>2100.2800000000002</v>
      </c>
      <c r="M58" s="236"/>
      <c r="N58" s="272"/>
      <c r="O58" s="5"/>
    </row>
    <row r="59" spans="1:15" x14ac:dyDescent="0.25">
      <c r="A59" s="43"/>
      <c r="B59" s="95">
        <v>637016</v>
      </c>
      <c r="C59" s="148" t="s">
        <v>57</v>
      </c>
      <c r="D59" s="114">
        <v>0</v>
      </c>
      <c r="E59" s="114">
        <v>0</v>
      </c>
      <c r="F59" s="114">
        <v>746.11</v>
      </c>
      <c r="G59" s="114">
        <v>746.11</v>
      </c>
      <c r="H59" s="114">
        <v>900</v>
      </c>
      <c r="I59" s="69">
        <v>700</v>
      </c>
      <c r="J59" s="331">
        <v>690</v>
      </c>
      <c r="K59" s="351"/>
      <c r="L59" s="69">
        <v>900</v>
      </c>
      <c r="M59" s="236"/>
      <c r="N59" s="272"/>
      <c r="O59" s="5"/>
    </row>
    <row r="60" spans="1:15" x14ac:dyDescent="0.25">
      <c r="A60" s="43"/>
      <c r="B60" s="95">
        <v>637017</v>
      </c>
      <c r="C60" s="148" t="s">
        <v>58</v>
      </c>
      <c r="D60" s="78">
        <v>184.66</v>
      </c>
      <c r="E60" s="69">
        <v>204.1</v>
      </c>
      <c r="F60" s="69">
        <v>212</v>
      </c>
      <c r="G60" s="69">
        <v>212</v>
      </c>
      <c r="H60" s="69">
        <v>214.8</v>
      </c>
      <c r="I60" s="69">
        <v>200</v>
      </c>
      <c r="J60" s="331">
        <v>180</v>
      </c>
      <c r="K60" s="351"/>
      <c r="L60" s="69">
        <v>214.8</v>
      </c>
      <c r="M60" s="236"/>
      <c r="N60" s="272"/>
      <c r="O60" s="5"/>
    </row>
    <row r="61" spans="1:15" ht="22.5" customHeight="1" x14ac:dyDescent="0.25">
      <c r="A61" s="43"/>
      <c r="B61" s="95">
        <v>637026</v>
      </c>
      <c r="C61" s="148" t="s">
        <v>59</v>
      </c>
      <c r="D61" s="45">
        <v>5078.7700000000004</v>
      </c>
      <c r="E61" s="69">
        <v>4305.3999999999996</v>
      </c>
      <c r="F61" s="69">
        <v>4500</v>
      </c>
      <c r="G61" s="69">
        <v>4500</v>
      </c>
      <c r="H61" s="69">
        <v>4500</v>
      </c>
      <c r="I61" s="69">
        <v>4600</v>
      </c>
      <c r="J61" s="331">
        <v>4700</v>
      </c>
      <c r="K61" s="351"/>
      <c r="L61" s="69">
        <v>4500</v>
      </c>
      <c r="M61" s="236"/>
      <c r="N61" s="272"/>
      <c r="O61" s="5"/>
    </row>
    <row r="62" spans="1:15" ht="27.75" customHeight="1" x14ac:dyDescent="0.25">
      <c r="A62" s="43"/>
      <c r="B62" s="95">
        <v>637027</v>
      </c>
      <c r="C62" s="148" t="s">
        <v>60</v>
      </c>
      <c r="D62" s="45">
        <v>7414.38</v>
      </c>
      <c r="E62" s="69">
        <v>7898.12</v>
      </c>
      <c r="F62" s="69">
        <v>7500</v>
      </c>
      <c r="G62" s="69">
        <v>7500</v>
      </c>
      <c r="H62" s="69">
        <v>8500</v>
      </c>
      <c r="I62" s="69">
        <v>8000</v>
      </c>
      <c r="J62" s="331">
        <v>7800</v>
      </c>
      <c r="K62" s="351"/>
      <c r="L62" s="69">
        <v>8500</v>
      </c>
      <c r="M62" s="236"/>
      <c r="N62" s="272"/>
      <c r="O62" s="5"/>
    </row>
    <row r="63" spans="1:15" ht="18" customHeight="1" x14ac:dyDescent="0.25">
      <c r="A63" s="43"/>
      <c r="B63" s="89">
        <v>637037</v>
      </c>
      <c r="C63" s="126" t="s">
        <v>194</v>
      </c>
      <c r="D63" s="45">
        <v>49</v>
      </c>
      <c r="E63" s="126">
        <v>0</v>
      </c>
      <c r="F63" s="126">
        <v>1150</v>
      </c>
      <c r="G63" s="126">
        <v>1150</v>
      </c>
      <c r="H63" s="323">
        <v>0</v>
      </c>
      <c r="I63" s="323">
        <v>0</v>
      </c>
      <c r="J63" s="333">
        <v>0</v>
      </c>
      <c r="K63" s="351"/>
      <c r="L63" s="69">
        <v>0</v>
      </c>
      <c r="M63" s="236"/>
      <c r="N63" s="272"/>
      <c r="O63" s="5"/>
    </row>
    <row r="64" spans="1:15" s="140" customFormat="1" ht="13.5" customHeight="1" x14ac:dyDescent="0.25">
      <c r="A64" s="100"/>
      <c r="B64" s="96">
        <v>642</v>
      </c>
      <c r="C64" s="149" t="s">
        <v>61</v>
      </c>
      <c r="D64" s="77">
        <f>SUM(D65:D68)</f>
        <v>13854.029999999999</v>
      </c>
      <c r="E64" s="77">
        <f>SUM(E65:E68)</f>
        <v>13153.039999999999</v>
      </c>
      <c r="F64" s="77">
        <f>SUM(F65:F68)</f>
        <v>8330.61</v>
      </c>
      <c r="G64" s="77">
        <f>SUM(G65:G68)</f>
        <v>8330.61</v>
      </c>
      <c r="H64" s="77">
        <f t="shared" ref="H64:I64" si="21">SUM(H65:H68)</f>
        <v>9570.6</v>
      </c>
      <c r="I64" s="77">
        <f t="shared" si="21"/>
        <v>8410</v>
      </c>
      <c r="J64" s="328">
        <f t="shared" ref="J64" si="22">SUM(J65:J68)</f>
        <v>8600</v>
      </c>
      <c r="K64" s="44">
        <f>K65</f>
        <v>4610.6400000000003</v>
      </c>
      <c r="L64" s="77">
        <f t="shared" ref="L64" si="23">SUM(L65:L68)</f>
        <v>14181.24</v>
      </c>
      <c r="M64" s="350"/>
      <c r="N64" s="276"/>
      <c r="O64" s="274"/>
    </row>
    <row r="65" spans="1:15" ht="50.25" customHeight="1" x14ac:dyDescent="0.25">
      <c r="A65" s="43"/>
      <c r="B65" s="95">
        <v>642001</v>
      </c>
      <c r="C65" s="148" t="s">
        <v>212</v>
      </c>
      <c r="D65" s="45">
        <v>7110.83</v>
      </c>
      <c r="E65" s="45">
        <v>6591.82</v>
      </c>
      <c r="F65" s="69">
        <v>6900</v>
      </c>
      <c r="G65" s="69">
        <v>6900</v>
      </c>
      <c r="H65" s="69">
        <v>7500</v>
      </c>
      <c r="I65" s="69">
        <v>7000</v>
      </c>
      <c r="J65" s="331">
        <v>7200</v>
      </c>
      <c r="K65" s="351">
        <v>4610.6400000000003</v>
      </c>
      <c r="L65" s="69">
        <v>12110.64</v>
      </c>
      <c r="M65" s="236"/>
      <c r="N65" s="272"/>
      <c r="O65" s="5"/>
    </row>
    <row r="66" spans="1:15" ht="15" customHeight="1" x14ac:dyDescent="0.25">
      <c r="A66" s="43"/>
      <c r="B66" s="55">
        <v>642002</v>
      </c>
      <c r="C66" s="106" t="s">
        <v>62</v>
      </c>
      <c r="D66" s="45">
        <v>930.61</v>
      </c>
      <c r="E66" s="69">
        <v>942.99</v>
      </c>
      <c r="F66" s="69">
        <v>930.61</v>
      </c>
      <c r="G66" s="69">
        <v>930.61</v>
      </c>
      <c r="H66" s="69">
        <v>1570.6</v>
      </c>
      <c r="I66" s="69">
        <v>930</v>
      </c>
      <c r="J66" s="331">
        <v>920</v>
      </c>
      <c r="K66" s="351"/>
      <c r="L66" s="69">
        <v>1570.6</v>
      </c>
      <c r="M66" s="236"/>
      <c r="N66" s="272"/>
      <c r="O66" s="5"/>
    </row>
    <row r="67" spans="1:15" s="9" customFormat="1" ht="13.5" customHeight="1" x14ac:dyDescent="0.2">
      <c r="A67" s="57"/>
      <c r="B67" s="56">
        <v>642012</v>
      </c>
      <c r="C67" s="105" t="s">
        <v>63</v>
      </c>
      <c r="D67" s="48">
        <v>5337.5</v>
      </c>
      <c r="E67" s="48">
        <v>5618.23</v>
      </c>
      <c r="F67" s="48">
        <v>0</v>
      </c>
      <c r="G67" s="48">
        <v>0</v>
      </c>
      <c r="H67" s="48">
        <v>0</v>
      </c>
      <c r="I67" s="48">
        <v>0</v>
      </c>
      <c r="J67" s="334">
        <v>0</v>
      </c>
      <c r="K67" s="367"/>
      <c r="L67" s="48">
        <v>0</v>
      </c>
      <c r="M67" s="352"/>
      <c r="N67" s="353"/>
      <c r="O67" s="275"/>
    </row>
    <row r="68" spans="1:15" s="9" customFormat="1" ht="13.5" customHeight="1" x14ac:dyDescent="0.2">
      <c r="A68" s="57"/>
      <c r="B68" s="56">
        <v>642015</v>
      </c>
      <c r="C68" s="105" t="s">
        <v>64</v>
      </c>
      <c r="D68" s="48">
        <v>475.09</v>
      </c>
      <c r="E68" s="48">
        <v>0</v>
      </c>
      <c r="F68" s="48">
        <v>500</v>
      </c>
      <c r="G68" s="48">
        <v>500</v>
      </c>
      <c r="H68" s="48">
        <v>500</v>
      </c>
      <c r="I68" s="48">
        <v>480</v>
      </c>
      <c r="J68" s="334">
        <v>480</v>
      </c>
      <c r="K68" s="367"/>
      <c r="L68" s="48">
        <v>500</v>
      </c>
      <c r="M68" s="352"/>
      <c r="N68" s="353"/>
      <c r="O68" s="275"/>
    </row>
    <row r="69" spans="1:15" s="143" customFormat="1" x14ac:dyDescent="0.25">
      <c r="A69" s="101" t="s">
        <v>65</v>
      </c>
      <c r="B69" s="98"/>
      <c r="C69" s="136"/>
      <c r="D69" s="79">
        <f t="shared" ref="D69:L69" si="24">SUM(D70+D71+D72+D77)</f>
        <v>2932.7400000000002</v>
      </c>
      <c r="E69" s="79">
        <f t="shared" si="24"/>
        <v>3918.95</v>
      </c>
      <c r="F69" s="79">
        <f t="shared" si="24"/>
        <v>3001</v>
      </c>
      <c r="G69" s="91">
        <f t="shared" si="24"/>
        <v>3001</v>
      </c>
      <c r="H69" s="79">
        <f t="shared" si="24"/>
        <v>2975.54</v>
      </c>
      <c r="I69" s="79">
        <f t="shared" si="24"/>
        <v>3001</v>
      </c>
      <c r="J69" s="173">
        <f t="shared" si="24"/>
        <v>3031</v>
      </c>
      <c r="K69" s="354"/>
      <c r="L69" s="79">
        <f t="shared" si="24"/>
        <v>2975.54</v>
      </c>
      <c r="M69" s="350"/>
      <c r="N69" s="276"/>
      <c r="O69" s="276"/>
    </row>
    <row r="70" spans="1:15" ht="27.75" customHeight="1" x14ac:dyDescent="0.25">
      <c r="A70" s="100"/>
      <c r="B70" s="66">
        <v>610</v>
      </c>
      <c r="C70" s="97" t="s">
        <v>3</v>
      </c>
      <c r="D70" s="77">
        <v>59.61</v>
      </c>
      <c r="E70" s="77">
        <v>1480.04</v>
      </c>
      <c r="F70" s="77">
        <v>1588.74</v>
      </c>
      <c r="G70" s="77">
        <v>1588.74</v>
      </c>
      <c r="H70" s="77">
        <v>1588.74</v>
      </c>
      <c r="I70" s="77">
        <v>1588.74</v>
      </c>
      <c r="J70" s="328">
        <v>1588.74</v>
      </c>
      <c r="K70" s="351"/>
      <c r="L70" s="69">
        <v>1588.74</v>
      </c>
      <c r="M70" s="236"/>
      <c r="N70" s="272"/>
      <c r="O70" s="5"/>
    </row>
    <row r="71" spans="1:15" x14ac:dyDescent="0.25">
      <c r="A71" s="100"/>
      <c r="B71" s="141">
        <v>620</v>
      </c>
      <c r="C71" s="97" t="s">
        <v>8</v>
      </c>
      <c r="D71" s="77"/>
      <c r="E71" s="77">
        <v>514.79999999999995</v>
      </c>
      <c r="F71" s="77">
        <v>542.26</v>
      </c>
      <c r="G71" s="77">
        <v>542.26</v>
      </c>
      <c r="H71" s="77">
        <v>516.79999999999995</v>
      </c>
      <c r="I71" s="77">
        <v>542.26</v>
      </c>
      <c r="J71" s="328">
        <v>542.26</v>
      </c>
      <c r="K71" s="351"/>
      <c r="L71" s="69">
        <v>516.79999999999995</v>
      </c>
      <c r="M71" s="236"/>
      <c r="N71" s="272"/>
      <c r="O71" s="5"/>
    </row>
    <row r="72" spans="1:15" x14ac:dyDescent="0.25">
      <c r="A72" s="100"/>
      <c r="B72" s="66">
        <v>630</v>
      </c>
      <c r="C72" s="97" t="s">
        <v>19</v>
      </c>
      <c r="D72" s="77">
        <f>SUM(D73:D76)</f>
        <v>0</v>
      </c>
      <c r="E72" s="77">
        <v>1006.16</v>
      </c>
      <c r="F72" s="77">
        <f>SUM(F73:F76)</f>
        <v>870</v>
      </c>
      <c r="G72" s="77">
        <f>SUM(G73:G76)</f>
        <v>870</v>
      </c>
      <c r="H72" s="77">
        <f t="shared" ref="H72:I72" si="25">SUM(H73:H76)</f>
        <v>870</v>
      </c>
      <c r="I72" s="77">
        <f t="shared" si="25"/>
        <v>870</v>
      </c>
      <c r="J72" s="328">
        <v>900</v>
      </c>
      <c r="K72" s="351"/>
      <c r="L72" s="69">
        <v>870</v>
      </c>
      <c r="M72" s="236"/>
      <c r="N72" s="272"/>
      <c r="O72" s="5"/>
    </row>
    <row r="73" spans="1:15" x14ac:dyDescent="0.25">
      <c r="A73" s="43"/>
      <c r="B73" s="57">
        <v>631</v>
      </c>
      <c r="C73" s="106" t="s">
        <v>21</v>
      </c>
      <c r="D73" s="80">
        <v>0</v>
      </c>
      <c r="E73" s="69">
        <v>0</v>
      </c>
      <c r="F73" s="69">
        <v>120</v>
      </c>
      <c r="G73" s="69">
        <v>120</v>
      </c>
      <c r="H73" s="69">
        <v>0</v>
      </c>
      <c r="I73" s="69">
        <v>120</v>
      </c>
      <c r="J73" s="331">
        <v>100</v>
      </c>
      <c r="K73" s="351"/>
      <c r="L73" s="69">
        <v>0</v>
      </c>
      <c r="M73" s="236"/>
      <c r="N73" s="272"/>
      <c r="O73" s="5"/>
    </row>
    <row r="74" spans="1:15" x14ac:dyDescent="0.25">
      <c r="A74" s="43"/>
      <c r="B74" s="57">
        <v>632</v>
      </c>
      <c r="C74" s="106" t="s">
        <v>66</v>
      </c>
      <c r="D74" s="80">
        <v>0</v>
      </c>
      <c r="E74" s="69">
        <v>18.98</v>
      </c>
      <c r="F74" s="69">
        <v>48</v>
      </c>
      <c r="G74" s="69">
        <v>48</v>
      </c>
      <c r="H74" s="69">
        <v>0</v>
      </c>
      <c r="I74" s="69">
        <v>48</v>
      </c>
      <c r="J74" s="331">
        <v>35</v>
      </c>
      <c r="K74" s="351"/>
      <c r="L74" s="69">
        <v>0</v>
      </c>
      <c r="M74" s="236"/>
      <c r="N74" s="272"/>
      <c r="O74" s="5"/>
    </row>
    <row r="75" spans="1:15" x14ac:dyDescent="0.25">
      <c r="A75" s="43"/>
      <c r="B75" s="57">
        <v>633</v>
      </c>
      <c r="C75" s="70" t="s">
        <v>28</v>
      </c>
      <c r="D75" s="80">
        <v>0</v>
      </c>
      <c r="E75" s="69">
        <v>987.18</v>
      </c>
      <c r="F75" s="69">
        <v>350</v>
      </c>
      <c r="G75" s="69">
        <v>350</v>
      </c>
      <c r="H75" s="69">
        <v>870</v>
      </c>
      <c r="I75" s="69">
        <v>350</v>
      </c>
      <c r="J75" s="331">
        <v>400</v>
      </c>
      <c r="K75" s="351"/>
      <c r="L75" s="69">
        <v>870</v>
      </c>
      <c r="M75" s="236"/>
      <c r="N75" s="272"/>
      <c r="O75" s="5"/>
    </row>
    <row r="76" spans="1:15" x14ac:dyDescent="0.25">
      <c r="A76" s="43"/>
      <c r="B76" s="57">
        <v>637</v>
      </c>
      <c r="C76" s="70" t="s">
        <v>48</v>
      </c>
      <c r="D76" s="80">
        <v>0</v>
      </c>
      <c r="E76" s="69">
        <v>0</v>
      </c>
      <c r="F76" s="69">
        <v>352</v>
      </c>
      <c r="G76" s="69">
        <v>352</v>
      </c>
      <c r="H76" s="69">
        <v>0</v>
      </c>
      <c r="I76" s="69">
        <v>352</v>
      </c>
      <c r="J76" s="331">
        <v>300</v>
      </c>
      <c r="K76" s="351"/>
      <c r="L76" s="69">
        <v>0</v>
      </c>
      <c r="M76" s="236"/>
      <c r="N76" s="272"/>
      <c r="O76" s="5"/>
    </row>
    <row r="77" spans="1:15" x14ac:dyDescent="0.25">
      <c r="A77" s="43"/>
      <c r="B77" s="116">
        <v>642</v>
      </c>
      <c r="C77" s="126" t="s">
        <v>165</v>
      </c>
      <c r="D77" s="77">
        <v>2873.13</v>
      </c>
      <c r="E77" s="69">
        <v>917.95</v>
      </c>
      <c r="F77" s="69">
        <v>0</v>
      </c>
      <c r="G77" s="69">
        <v>0</v>
      </c>
      <c r="H77" s="69">
        <v>0</v>
      </c>
      <c r="I77" s="69">
        <v>0</v>
      </c>
      <c r="J77" s="331">
        <v>0</v>
      </c>
      <c r="K77" s="351"/>
      <c r="L77" s="69">
        <v>0</v>
      </c>
      <c r="M77" s="236"/>
      <c r="N77" s="272"/>
      <c r="O77" s="5"/>
    </row>
    <row r="78" spans="1:15" s="143" customFormat="1" x14ac:dyDescent="0.25">
      <c r="A78" s="101" t="s">
        <v>173</v>
      </c>
      <c r="B78" s="101"/>
      <c r="C78" s="101"/>
      <c r="D78" s="46">
        <f t="shared" ref="D78:L78" si="26">SUM(D79+D80+D81)</f>
        <v>1480.81</v>
      </c>
      <c r="E78" s="46">
        <f t="shared" si="26"/>
        <v>2005.6599999999999</v>
      </c>
      <c r="F78" s="46">
        <f t="shared" si="26"/>
        <v>874.22</v>
      </c>
      <c r="G78" s="46">
        <f t="shared" si="26"/>
        <v>874.22</v>
      </c>
      <c r="H78" s="46">
        <f t="shared" si="26"/>
        <v>800.33999999999992</v>
      </c>
      <c r="I78" s="46">
        <f t="shared" si="26"/>
        <v>800.34</v>
      </c>
      <c r="J78" s="327">
        <f t="shared" si="26"/>
        <v>844.22</v>
      </c>
      <c r="K78" s="354"/>
      <c r="L78" s="46">
        <f t="shared" si="26"/>
        <v>800.33999999999992</v>
      </c>
      <c r="M78" s="350"/>
      <c r="N78" s="276"/>
      <c r="O78" s="276"/>
    </row>
    <row r="79" spans="1:15" ht="29.25" customHeight="1" x14ac:dyDescent="0.25">
      <c r="A79" s="138"/>
      <c r="B79" s="66">
        <v>610</v>
      </c>
      <c r="C79" s="97" t="s">
        <v>3</v>
      </c>
      <c r="D79" s="77">
        <v>330</v>
      </c>
      <c r="E79" s="77">
        <v>330</v>
      </c>
      <c r="F79" s="77">
        <v>330</v>
      </c>
      <c r="G79" s="77">
        <v>330</v>
      </c>
      <c r="H79" s="77">
        <v>330</v>
      </c>
      <c r="I79" s="77">
        <v>330</v>
      </c>
      <c r="J79" s="328">
        <v>330</v>
      </c>
      <c r="K79" s="351"/>
      <c r="L79" s="69">
        <v>330</v>
      </c>
      <c r="M79" s="236"/>
      <c r="N79" s="272"/>
      <c r="O79" s="5"/>
    </row>
    <row r="80" spans="1:15" x14ac:dyDescent="0.25">
      <c r="A80" s="138"/>
      <c r="B80" s="141">
        <v>620</v>
      </c>
      <c r="C80" s="97" t="s">
        <v>8</v>
      </c>
      <c r="D80" s="77">
        <v>175.31</v>
      </c>
      <c r="E80" s="77">
        <v>115.34</v>
      </c>
      <c r="F80" s="77">
        <v>115.34</v>
      </c>
      <c r="G80" s="77">
        <v>115.34</v>
      </c>
      <c r="H80" s="77">
        <v>170.52</v>
      </c>
      <c r="I80" s="77">
        <v>115.34</v>
      </c>
      <c r="J80" s="328">
        <v>115.34</v>
      </c>
      <c r="K80" s="351"/>
      <c r="L80" s="69">
        <v>170.52</v>
      </c>
      <c r="M80" s="236"/>
      <c r="N80" s="272"/>
      <c r="O80" s="5"/>
    </row>
    <row r="81" spans="1:15" x14ac:dyDescent="0.25">
      <c r="A81" s="138"/>
      <c r="B81" s="54">
        <v>630</v>
      </c>
      <c r="C81" s="97" t="s">
        <v>19</v>
      </c>
      <c r="D81" s="77">
        <f>SUM(D82:D86)</f>
        <v>975.5</v>
      </c>
      <c r="E81" s="77">
        <v>1560.32</v>
      </c>
      <c r="F81" s="77">
        <f>SUM(F82:F86)</f>
        <v>428.88</v>
      </c>
      <c r="G81" s="77">
        <f>SUM(G82:G86)</f>
        <v>428.88</v>
      </c>
      <c r="H81" s="77">
        <f t="shared" ref="H81:I81" si="27">SUM(H82:H86)</f>
        <v>299.82</v>
      </c>
      <c r="I81" s="77">
        <f t="shared" si="27"/>
        <v>355</v>
      </c>
      <c r="J81" s="328">
        <f t="shared" ref="J81" si="28">SUM(J82:J86)</f>
        <v>398.88</v>
      </c>
      <c r="K81" s="351"/>
      <c r="L81" s="77">
        <f t="shared" ref="L81" si="29">SUM(L82:L86)</f>
        <v>299.82</v>
      </c>
      <c r="M81" s="236"/>
      <c r="N81" s="272"/>
      <c r="O81" s="5"/>
    </row>
    <row r="82" spans="1:15" x14ac:dyDescent="0.25">
      <c r="A82" s="73"/>
      <c r="B82" s="57">
        <v>631</v>
      </c>
      <c r="C82" s="106" t="s">
        <v>21</v>
      </c>
      <c r="D82" s="45"/>
      <c r="E82" s="69">
        <v>0</v>
      </c>
      <c r="F82" s="69">
        <v>0</v>
      </c>
      <c r="G82" s="69">
        <v>0</v>
      </c>
      <c r="H82" s="69">
        <v>0</v>
      </c>
      <c r="I82" s="69">
        <v>0</v>
      </c>
      <c r="J82" s="331">
        <v>0</v>
      </c>
      <c r="K82" s="351"/>
      <c r="L82" s="69">
        <v>0</v>
      </c>
      <c r="M82" s="236"/>
      <c r="N82" s="272"/>
      <c r="O82" s="5"/>
    </row>
    <row r="83" spans="1:15" x14ac:dyDescent="0.25">
      <c r="A83" s="73"/>
      <c r="B83" s="57">
        <v>632</v>
      </c>
      <c r="C83" s="106" t="s">
        <v>66</v>
      </c>
      <c r="D83" s="80">
        <v>167</v>
      </c>
      <c r="E83" s="69">
        <v>25.4</v>
      </c>
      <c r="F83" s="69">
        <v>0</v>
      </c>
      <c r="G83" s="69">
        <v>0</v>
      </c>
      <c r="H83" s="69">
        <v>0</v>
      </c>
      <c r="I83" s="69">
        <v>0</v>
      </c>
      <c r="J83" s="331">
        <v>0</v>
      </c>
      <c r="K83" s="351"/>
      <c r="L83" s="69">
        <v>0</v>
      </c>
      <c r="M83" s="236"/>
      <c r="N83" s="272"/>
      <c r="O83" s="5"/>
    </row>
    <row r="84" spans="1:15" x14ac:dyDescent="0.25">
      <c r="A84" s="73"/>
      <c r="B84" s="55">
        <v>633</v>
      </c>
      <c r="C84" s="106" t="s">
        <v>67</v>
      </c>
      <c r="D84" s="80">
        <v>253.5</v>
      </c>
      <c r="E84" s="69">
        <v>476.88</v>
      </c>
      <c r="F84" s="69">
        <v>398.88</v>
      </c>
      <c r="G84" s="69">
        <v>398.88</v>
      </c>
      <c r="H84" s="69">
        <v>299.82</v>
      </c>
      <c r="I84" s="69">
        <v>355</v>
      </c>
      <c r="J84" s="331">
        <v>398.88</v>
      </c>
      <c r="K84" s="351"/>
      <c r="L84" s="69">
        <v>299.82</v>
      </c>
      <c r="M84" s="236"/>
      <c r="N84" s="272"/>
      <c r="O84" s="5"/>
    </row>
    <row r="85" spans="1:15" x14ac:dyDescent="0.25">
      <c r="A85" s="73"/>
      <c r="B85" s="55">
        <v>634</v>
      </c>
      <c r="C85" s="106" t="s">
        <v>34</v>
      </c>
      <c r="D85" s="45">
        <v>10</v>
      </c>
      <c r="E85" s="69">
        <v>20</v>
      </c>
      <c r="F85" s="69">
        <v>0</v>
      </c>
      <c r="G85" s="69">
        <v>0</v>
      </c>
      <c r="H85" s="69">
        <v>0</v>
      </c>
      <c r="I85" s="69">
        <v>0</v>
      </c>
      <c r="J85" s="331">
        <v>0</v>
      </c>
      <c r="K85" s="351"/>
      <c r="L85" s="69">
        <v>0</v>
      </c>
      <c r="M85" s="236"/>
      <c r="N85" s="272"/>
      <c r="O85" s="5"/>
    </row>
    <row r="86" spans="1:15" x14ac:dyDescent="0.25">
      <c r="A86" s="73"/>
      <c r="B86" s="55">
        <v>637</v>
      </c>
      <c r="C86" s="106" t="s">
        <v>48</v>
      </c>
      <c r="D86" s="80">
        <v>545</v>
      </c>
      <c r="E86" s="69">
        <v>1038.04</v>
      </c>
      <c r="F86" s="69">
        <v>30</v>
      </c>
      <c r="G86" s="69">
        <v>30</v>
      </c>
      <c r="H86" s="69">
        <v>0</v>
      </c>
      <c r="I86" s="69">
        <v>0</v>
      </c>
      <c r="J86" s="331">
        <v>0</v>
      </c>
      <c r="K86" s="351"/>
      <c r="L86" s="69">
        <v>0</v>
      </c>
      <c r="M86" s="236"/>
      <c r="N86" s="272"/>
      <c r="O86" s="5"/>
    </row>
    <row r="87" spans="1:15" s="143" customFormat="1" x14ac:dyDescent="0.25">
      <c r="A87" s="142" t="s">
        <v>68</v>
      </c>
      <c r="B87" s="98"/>
      <c r="C87" s="136"/>
      <c r="D87" s="173">
        <f>SUM(D88:D90)</f>
        <v>81802.559999999998</v>
      </c>
      <c r="E87" s="79">
        <f>SUM(E88:E90)</f>
        <v>78460.509999999995</v>
      </c>
      <c r="F87" s="79">
        <f>SUM(F88:F90)</f>
        <v>79738.909999999989</v>
      </c>
      <c r="G87" s="79">
        <f>SUM(G88:G90)</f>
        <v>79738.909999999989</v>
      </c>
      <c r="H87" s="79">
        <f t="shared" ref="H87:I87" si="30">SUM(H88:H90)</f>
        <v>71333.72</v>
      </c>
      <c r="I87" s="79">
        <f t="shared" si="30"/>
        <v>73640</v>
      </c>
      <c r="J87" s="173">
        <f t="shared" ref="J87" si="31">SUM(J88:J90)</f>
        <v>75335</v>
      </c>
      <c r="K87" s="354"/>
      <c r="L87" s="79">
        <f t="shared" ref="L87" si="32">SUM(L88:L90)</f>
        <v>71333.72</v>
      </c>
      <c r="M87" s="350"/>
      <c r="N87" s="276"/>
      <c r="O87" s="276"/>
    </row>
    <row r="88" spans="1:15" x14ac:dyDescent="0.25">
      <c r="A88" s="299"/>
      <c r="B88" s="300">
        <v>651</v>
      </c>
      <c r="C88" s="301" t="s">
        <v>69</v>
      </c>
      <c r="D88" s="302">
        <v>74354.27</v>
      </c>
      <c r="E88" s="303">
        <v>71765.2</v>
      </c>
      <c r="F88" s="303">
        <v>72962.259999999995</v>
      </c>
      <c r="G88" s="303">
        <v>72962.259999999995</v>
      </c>
      <c r="H88" s="303">
        <v>64823.22</v>
      </c>
      <c r="I88" s="69">
        <v>66990</v>
      </c>
      <c r="J88" s="331">
        <v>68555</v>
      </c>
      <c r="K88" s="351"/>
      <c r="L88" s="69">
        <v>64823.22</v>
      </c>
      <c r="M88" s="236"/>
      <c r="N88" s="272"/>
      <c r="O88" s="5"/>
    </row>
    <row r="89" spans="1:15" x14ac:dyDescent="0.25">
      <c r="A89" s="110"/>
      <c r="B89" s="57">
        <v>651</v>
      </c>
      <c r="C89" s="106" t="s">
        <v>69</v>
      </c>
      <c r="D89" s="80">
        <v>7448.29</v>
      </c>
      <c r="E89" s="69">
        <v>6695.31</v>
      </c>
      <c r="F89" s="69">
        <v>6776.65</v>
      </c>
      <c r="G89" s="69">
        <v>6776.65</v>
      </c>
      <c r="H89" s="69">
        <v>6510.5</v>
      </c>
      <c r="I89" s="69">
        <v>6650</v>
      </c>
      <c r="J89" s="331">
        <v>6780</v>
      </c>
      <c r="K89" s="351"/>
      <c r="L89" s="69">
        <v>6510.5</v>
      </c>
      <c r="M89" s="236"/>
      <c r="N89" s="272"/>
      <c r="O89" s="5"/>
    </row>
    <row r="90" spans="1:15" x14ac:dyDescent="0.25">
      <c r="A90" s="73"/>
      <c r="B90" s="209">
        <v>653</v>
      </c>
      <c r="C90" s="126" t="s">
        <v>172</v>
      </c>
      <c r="D90" s="264">
        <v>0</v>
      </c>
      <c r="E90" s="264">
        <v>0</v>
      </c>
      <c r="F90" s="264">
        <v>0</v>
      </c>
      <c r="G90" s="264">
        <v>0</v>
      </c>
      <c r="H90" s="264">
        <v>0</v>
      </c>
      <c r="I90" s="264">
        <v>0</v>
      </c>
      <c r="J90" s="335">
        <v>0</v>
      </c>
      <c r="K90" s="351"/>
      <c r="L90" s="69">
        <v>0</v>
      </c>
      <c r="M90" s="236"/>
      <c r="N90" s="272"/>
      <c r="O90" s="5"/>
    </row>
    <row r="91" spans="1:15" s="140" customFormat="1" x14ac:dyDescent="0.25">
      <c r="A91" s="98" t="s">
        <v>70</v>
      </c>
      <c r="B91" s="98"/>
      <c r="C91" s="98"/>
      <c r="D91" s="81">
        <f>SUM(D92)</f>
        <v>67.2</v>
      </c>
      <c r="E91" s="81">
        <f>SUM(E92)</f>
        <v>75.69</v>
      </c>
      <c r="F91" s="81">
        <f>SUM(F92)</f>
        <v>81</v>
      </c>
      <c r="G91" s="81">
        <f>SUM(G92)</f>
        <v>81</v>
      </c>
      <c r="H91" s="81">
        <f t="shared" ref="H91:L91" si="33">SUM(H92)</f>
        <v>81</v>
      </c>
      <c r="I91" s="81">
        <f t="shared" si="33"/>
        <v>81</v>
      </c>
      <c r="J91" s="336">
        <f t="shared" si="33"/>
        <v>81</v>
      </c>
      <c r="K91" s="354"/>
      <c r="L91" s="81">
        <f t="shared" si="33"/>
        <v>81</v>
      </c>
      <c r="M91" s="350"/>
      <c r="N91" s="276"/>
      <c r="O91" s="274"/>
    </row>
    <row r="92" spans="1:15" x14ac:dyDescent="0.25">
      <c r="A92" s="93"/>
      <c r="B92" s="56">
        <v>637</v>
      </c>
      <c r="C92" s="147" t="s">
        <v>52</v>
      </c>
      <c r="D92" s="82">
        <v>67.2</v>
      </c>
      <c r="E92" s="45">
        <v>75.69</v>
      </c>
      <c r="F92" s="69">
        <v>81</v>
      </c>
      <c r="G92" s="69">
        <v>81</v>
      </c>
      <c r="H92" s="69">
        <v>81</v>
      </c>
      <c r="I92" s="69">
        <v>81</v>
      </c>
      <c r="J92" s="331">
        <v>81</v>
      </c>
      <c r="K92" s="351"/>
      <c r="L92" s="69">
        <v>81</v>
      </c>
      <c r="M92" s="236"/>
      <c r="N92" s="272"/>
      <c r="O92" s="5"/>
    </row>
    <row r="93" spans="1:15" s="140" customFormat="1" x14ac:dyDescent="0.25">
      <c r="A93" s="101" t="s">
        <v>71</v>
      </c>
      <c r="B93" s="98"/>
      <c r="C93" s="136"/>
      <c r="D93" s="79">
        <f>D94+D99</f>
        <v>2300</v>
      </c>
      <c r="E93" s="79">
        <f>E94+E99</f>
        <v>7000</v>
      </c>
      <c r="F93" s="79">
        <f>F94+F99</f>
        <v>5000</v>
      </c>
      <c r="G93" s="79">
        <f>G94+G99</f>
        <v>5000</v>
      </c>
      <c r="H93" s="79">
        <f t="shared" ref="H93:I93" si="34">H94+H99</f>
        <v>5375.49</v>
      </c>
      <c r="I93" s="79">
        <f t="shared" si="34"/>
        <v>5000</v>
      </c>
      <c r="J93" s="173">
        <f t="shared" ref="J93" si="35">J94+J99</f>
        <v>5200</v>
      </c>
      <c r="K93" s="354"/>
      <c r="L93" s="79">
        <f t="shared" ref="L93" si="36">L94+L99</f>
        <v>5375.49</v>
      </c>
      <c r="M93" s="350"/>
      <c r="N93" s="276"/>
      <c r="O93" s="274"/>
    </row>
    <row r="94" spans="1:15" x14ac:dyDescent="0.25">
      <c r="A94" s="102"/>
      <c r="B94" s="66">
        <v>630</v>
      </c>
      <c r="C94" s="102" t="s">
        <v>19</v>
      </c>
      <c r="D94" s="83">
        <f>SUM(D95:D96)</f>
        <v>319.5</v>
      </c>
      <c r="E94" s="83">
        <v>2000</v>
      </c>
      <c r="F94" s="83">
        <f>F95+F98</f>
        <v>3000</v>
      </c>
      <c r="G94" s="83">
        <f>G95+G98</f>
        <v>3000</v>
      </c>
      <c r="H94" s="83">
        <f t="shared" ref="H94:I94" si="37">SUM(H95:H98)</f>
        <v>2875.49</v>
      </c>
      <c r="I94" s="83">
        <f t="shared" si="37"/>
        <v>2500</v>
      </c>
      <c r="J94" s="337">
        <f t="shared" ref="J94" si="38">SUM(J95:J98)</f>
        <v>2600</v>
      </c>
      <c r="K94" s="351"/>
      <c r="L94" s="83">
        <f t="shared" ref="L94" si="39">SUM(L95:L98)</f>
        <v>2875.49</v>
      </c>
      <c r="M94" s="236"/>
      <c r="N94" s="272"/>
      <c r="O94" s="5"/>
    </row>
    <row r="95" spans="1:15" x14ac:dyDescent="0.25">
      <c r="A95" s="43"/>
      <c r="B95" s="55">
        <v>633</v>
      </c>
      <c r="C95" s="106" t="s">
        <v>67</v>
      </c>
      <c r="D95" s="80">
        <v>90</v>
      </c>
      <c r="E95" s="45">
        <v>2000</v>
      </c>
      <c r="F95" s="69">
        <v>2875.49</v>
      </c>
      <c r="G95" s="69">
        <v>2875.49</v>
      </c>
      <c r="H95" s="69">
        <v>2875.49</v>
      </c>
      <c r="I95" s="69">
        <v>2500</v>
      </c>
      <c r="J95" s="331">
        <v>2600</v>
      </c>
      <c r="K95" s="351"/>
      <c r="L95" s="69">
        <v>2875.49</v>
      </c>
      <c r="M95" s="236"/>
      <c r="N95" s="272"/>
      <c r="O95" s="5"/>
    </row>
    <row r="96" spans="1:15" x14ac:dyDescent="0.25">
      <c r="A96" s="43"/>
      <c r="B96" s="55">
        <v>634</v>
      </c>
      <c r="C96" s="106" t="s">
        <v>34</v>
      </c>
      <c r="D96" s="80">
        <v>229.5</v>
      </c>
      <c r="E96" s="69">
        <v>0</v>
      </c>
      <c r="F96" s="69">
        <v>0</v>
      </c>
      <c r="G96" s="69">
        <v>0</v>
      </c>
      <c r="H96" s="69">
        <v>0</v>
      </c>
      <c r="I96" s="69">
        <v>0</v>
      </c>
      <c r="J96" s="331">
        <v>0</v>
      </c>
      <c r="K96" s="351"/>
      <c r="L96" s="69">
        <v>0</v>
      </c>
      <c r="M96" s="236"/>
      <c r="N96" s="272"/>
      <c r="O96" s="5"/>
    </row>
    <row r="97" spans="1:15" x14ac:dyDescent="0.25">
      <c r="A97" s="70"/>
      <c r="B97" s="57">
        <v>635</v>
      </c>
      <c r="C97" s="70" t="s">
        <v>72</v>
      </c>
      <c r="D97" s="200">
        <v>0</v>
      </c>
      <c r="E97" s="200">
        <v>0</v>
      </c>
      <c r="F97" s="200">
        <v>0</v>
      </c>
      <c r="G97" s="200">
        <v>0</v>
      </c>
      <c r="H97" s="200">
        <v>0</v>
      </c>
      <c r="I97" s="200">
        <v>0</v>
      </c>
      <c r="J97" s="329">
        <v>0</v>
      </c>
      <c r="K97" s="351"/>
      <c r="L97" s="69">
        <v>0</v>
      </c>
      <c r="M97" s="236"/>
      <c r="N97" s="272"/>
      <c r="O97" s="5"/>
    </row>
    <row r="98" spans="1:15" x14ac:dyDescent="0.25">
      <c r="A98" s="70"/>
      <c r="B98" s="55">
        <v>637</v>
      </c>
      <c r="C98" s="106" t="s">
        <v>48</v>
      </c>
      <c r="D98" s="200">
        <v>0</v>
      </c>
      <c r="E98" s="200">
        <v>0</v>
      </c>
      <c r="F98" s="200">
        <v>124.51</v>
      </c>
      <c r="G98" s="200">
        <v>124.51</v>
      </c>
      <c r="H98" s="200">
        <v>0</v>
      </c>
      <c r="I98" s="200">
        <v>0</v>
      </c>
      <c r="J98" s="329">
        <v>0</v>
      </c>
      <c r="K98" s="351"/>
      <c r="L98" s="69">
        <v>0</v>
      </c>
      <c r="M98" s="236"/>
      <c r="N98" s="272"/>
      <c r="O98" s="5"/>
    </row>
    <row r="99" spans="1:15" s="5" customFormat="1" x14ac:dyDescent="0.25">
      <c r="A99" s="43"/>
      <c r="B99" s="320">
        <v>642</v>
      </c>
      <c r="C99" s="321" t="s">
        <v>185</v>
      </c>
      <c r="D99" s="77">
        <v>1980.5</v>
      </c>
      <c r="E99" s="201">
        <v>5000</v>
      </c>
      <c r="F99" s="201">
        <v>2000</v>
      </c>
      <c r="G99" s="201">
        <v>2000</v>
      </c>
      <c r="H99" s="201">
        <v>2500</v>
      </c>
      <c r="I99" s="201">
        <v>2500</v>
      </c>
      <c r="J99" s="338">
        <v>2600</v>
      </c>
      <c r="K99" s="351"/>
      <c r="L99" s="69">
        <v>2500</v>
      </c>
      <c r="M99" s="236"/>
      <c r="N99" s="272"/>
    </row>
    <row r="100" spans="1:15" s="140" customFormat="1" x14ac:dyDescent="0.25">
      <c r="A100" s="101" t="s">
        <v>73</v>
      </c>
      <c r="B100" s="98"/>
      <c r="C100" s="136"/>
      <c r="D100" s="79">
        <f>SUM(D101:D102)</f>
        <v>3562.2200000000003</v>
      </c>
      <c r="E100" s="199">
        <f>SUM(E101:E102)</f>
        <v>9505.01</v>
      </c>
      <c r="F100" s="199">
        <f t="shared" ref="F100:G100" si="40">SUM(F101:F102)</f>
        <v>4588.32</v>
      </c>
      <c r="G100" s="199">
        <f t="shared" si="40"/>
        <v>4588.32</v>
      </c>
      <c r="H100" s="199">
        <f t="shared" ref="H100:I100" si="41">SUM(H101:H102)</f>
        <v>4100</v>
      </c>
      <c r="I100" s="199">
        <f t="shared" si="41"/>
        <v>3500</v>
      </c>
      <c r="J100" s="339">
        <f t="shared" ref="J100" si="42">SUM(J101:J102)</f>
        <v>2800</v>
      </c>
      <c r="K100" s="354"/>
      <c r="L100" s="199">
        <f t="shared" ref="L100" si="43">SUM(L101:L102)</f>
        <v>4100</v>
      </c>
      <c r="M100" s="350"/>
      <c r="N100" s="276"/>
      <c r="O100" s="274"/>
    </row>
    <row r="101" spans="1:15" ht="26.25" x14ac:dyDescent="0.25">
      <c r="A101" s="102"/>
      <c r="B101" s="54">
        <v>610</v>
      </c>
      <c r="C101" s="97" t="s">
        <v>3</v>
      </c>
      <c r="D101" s="77">
        <v>2672.73</v>
      </c>
      <c r="E101" s="44">
        <v>7043.49</v>
      </c>
      <c r="F101" s="201">
        <v>3400</v>
      </c>
      <c r="G101" s="201">
        <v>3400</v>
      </c>
      <c r="H101" s="201">
        <v>3000</v>
      </c>
      <c r="I101" s="201">
        <v>2500</v>
      </c>
      <c r="J101" s="338">
        <v>2000</v>
      </c>
      <c r="K101" s="351"/>
      <c r="L101" s="69">
        <v>3000</v>
      </c>
      <c r="M101" s="236"/>
      <c r="N101" s="272"/>
      <c r="O101" s="5"/>
    </row>
    <row r="102" spans="1:15" x14ac:dyDescent="0.25">
      <c r="A102" s="102"/>
      <c r="B102" s="76">
        <v>620</v>
      </c>
      <c r="C102" s="97" t="s">
        <v>8</v>
      </c>
      <c r="D102" s="77">
        <v>889.49</v>
      </c>
      <c r="E102" s="44">
        <v>2461.52</v>
      </c>
      <c r="F102" s="44">
        <v>1188.32</v>
      </c>
      <c r="G102" s="44">
        <v>1188.32</v>
      </c>
      <c r="H102" s="44">
        <v>1100</v>
      </c>
      <c r="I102" s="44">
        <v>1000</v>
      </c>
      <c r="J102" s="330">
        <v>800</v>
      </c>
      <c r="K102" s="351"/>
      <c r="L102" s="69">
        <v>1100</v>
      </c>
      <c r="M102" s="236"/>
      <c r="N102" s="272"/>
      <c r="O102" s="5"/>
    </row>
    <row r="103" spans="1:15" x14ac:dyDescent="0.25">
      <c r="A103" s="102"/>
      <c r="B103" s="76">
        <v>630</v>
      </c>
      <c r="C103" s="97" t="s">
        <v>52</v>
      </c>
      <c r="D103" s="200">
        <v>0</v>
      </c>
      <c r="E103" s="200">
        <v>0</v>
      </c>
      <c r="F103" s="200">
        <v>0</v>
      </c>
      <c r="G103" s="200">
        <v>0</v>
      </c>
      <c r="H103" s="200">
        <v>0</v>
      </c>
      <c r="I103" s="200">
        <v>0</v>
      </c>
      <c r="J103" s="329">
        <v>0</v>
      </c>
      <c r="K103" s="351"/>
      <c r="L103" s="69">
        <v>0</v>
      </c>
      <c r="M103" s="236"/>
      <c r="N103" s="272"/>
      <c r="O103" s="5"/>
    </row>
    <row r="104" spans="1:15" x14ac:dyDescent="0.25">
      <c r="A104" s="43"/>
      <c r="B104" s="93">
        <v>642</v>
      </c>
      <c r="C104" s="71" t="s">
        <v>61</v>
      </c>
      <c r="D104" s="200">
        <v>0</v>
      </c>
      <c r="E104" s="200">
        <v>0</v>
      </c>
      <c r="F104" s="200">
        <v>0</v>
      </c>
      <c r="G104" s="200">
        <v>0</v>
      </c>
      <c r="H104" s="200">
        <v>0</v>
      </c>
      <c r="I104" s="200">
        <v>0</v>
      </c>
      <c r="J104" s="329">
        <v>0</v>
      </c>
      <c r="K104" s="351"/>
      <c r="L104" s="69">
        <v>0</v>
      </c>
      <c r="M104" s="236"/>
      <c r="N104" s="272"/>
      <c r="O104" s="5"/>
    </row>
    <row r="105" spans="1:15" s="140" customFormat="1" x14ac:dyDescent="0.25">
      <c r="A105" s="101" t="s">
        <v>74</v>
      </c>
      <c r="B105" s="98"/>
      <c r="C105" s="136"/>
      <c r="D105" s="79">
        <f>D106+D107</f>
        <v>748.73</v>
      </c>
      <c r="E105" s="79">
        <f>SUM(E106+E107)</f>
        <v>5175.01</v>
      </c>
      <c r="F105" s="79">
        <f>SUM(F106+F107)</f>
        <v>4093.61</v>
      </c>
      <c r="G105" s="79">
        <f>SUM(G106+G107)</f>
        <v>4093.61</v>
      </c>
      <c r="H105" s="79">
        <f t="shared" ref="H105:I105" si="44">SUM(H106+H107)</f>
        <v>4116</v>
      </c>
      <c r="I105" s="79">
        <f t="shared" si="44"/>
        <v>3500</v>
      </c>
      <c r="J105" s="173">
        <f t="shared" ref="J105" si="45">SUM(J106+J107)</f>
        <v>3800</v>
      </c>
      <c r="K105" s="44">
        <f>K109+K110</f>
        <v>63404.800000000003</v>
      </c>
      <c r="L105" s="79">
        <f t="shared" ref="L105" si="46">SUM(L106+L107)</f>
        <v>67520.800000000003</v>
      </c>
      <c r="M105" s="350"/>
      <c r="N105" s="276"/>
      <c r="O105" s="274"/>
    </row>
    <row r="106" spans="1:15" s="5" customFormat="1" x14ac:dyDescent="0.25">
      <c r="A106" s="102"/>
      <c r="B106" s="66">
        <v>625</v>
      </c>
      <c r="C106" s="97" t="s">
        <v>75</v>
      </c>
      <c r="D106" s="70"/>
      <c r="E106" s="77">
        <v>0</v>
      </c>
      <c r="F106" s="77">
        <v>0</v>
      </c>
      <c r="G106" s="77">
        <v>0</v>
      </c>
      <c r="H106" s="305">
        <v>0</v>
      </c>
      <c r="I106" s="77">
        <v>0</v>
      </c>
      <c r="J106" s="328">
        <v>0</v>
      </c>
      <c r="K106" s="351"/>
      <c r="L106" s="69"/>
      <c r="M106" s="236"/>
      <c r="N106" s="272"/>
    </row>
    <row r="107" spans="1:15" x14ac:dyDescent="0.25">
      <c r="A107" s="102"/>
      <c r="B107" s="54">
        <v>630</v>
      </c>
      <c r="C107" s="102" t="s">
        <v>19</v>
      </c>
      <c r="D107" s="83">
        <f>SUM(D108:D110)</f>
        <v>748.73</v>
      </c>
      <c r="E107" s="83">
        <v>5175.01</v>
      </c>
      <c r="F107" s="83">
        <f>SUM(F108:F110)</f>
        <v>4093.61</v>
      </c>
      <c r="G107" s="83">
        <f>SUM(G108:G110)</f>
        <v>4093.61</v>
      </c>
      <c r="H107" s="83">
        <f>SUM(H108:H110)</f>
        <v>4116</v>
      </c>
      <c r="I107" s="83">
        <f>I108+I109</f>
        <v>3500</v>
      </c>
      <c r="J107" s="337">
        <f>J108+J109</f>
        <v>3800</v>
      </c>
      <c r="K107" s="351"/>
      <c r="L107" s="83">
        <f>SUM(L108:L110)</f>
        <v>67520.800000000003</v>
      </c>
      <c r="M107" s="236"/>
      <c r="N107" s="272"/>
      <c r="O107" s="5"/>
    </row>
    <row r="108" spans="1:15" x14ac:dyDescent="0.25">
      <c r="A108" s="43"/>
      <c r="B108" s="55">
        <v>633</v>
      </c>
      <c r="C108" s="106" t="s">
        <v>67</v>
      </c>
      <c r="D108" s="80">
        <v>152.72999999999999</v>
      </c>
      <c r="E108" s="45">
        <v>3781.01</v>
      </c>
      <c r="F108" s="69">
        <v>2977.61</v>
      </c>
      <c r="G108" s="69">
        <v>2977.61</v>
      </c>
      <c r="H108" s="303">
        <v>3000</v>
      </c>
      <c r="I108" s="69">
        <v>2500</v>
      </c>
      <c r="J108" s="331">
        <v>2800</v>
      </c>
      <c r="K108" s="351"/>
      <c r="L108" s="69">
        <v>3000</v>
      </c>
      <c r="M108" s="236"/>
      <c r="N108" s="272"/>
      <c r="O108" s="5"/>
    </row>
    <row r="109" spans="1:15" x14ac:dyDescent="0.25">
      <c r="A109" s="43"/>
      <c r="B109" s="57">
        <v>635</v>
      </c>
      <c r="C109" s="70" t="s">
        <v>72</v>
      </c>
      <c r="D109" s="82">
        <v>596</v>
      </c>
      <c r="E109" s="69">
        <v>1394</v>
      </c>
      <c r="F109" s="69">
        <v>1116</v>
      </c>
      <c r="G109" s="69">
        <v>1116</v>
      </c>
      <c r="H109" s="303">
        <v>1116</v>
      </c>
      <c r="I109" s="69">
        <v>1000</v>
      </c>
      <c r="J109" s="331">
        <v>1000</v>
      </c>
      <c r="K109" s="351">
        <v>60000</v>
      </c>
      <c r="L109" s="69">
        <v>61116</v>
      </c>
      <c r="M109" s="236"/>
      <c r="N109" s="272"/>
      <c r="O109" s="5"/>
    </row>
    <row r="110" spans="1:15" x14ac:dyDescent="0.25">
      <c r="A110" s="43"/>
      <c r="B110" s="93">
        <v>637</v>
      </c>
      <c r="C110" s="147" t="s">
        <v>52</v>
      </c>
      <c r="D110" s="45">
        <v>0</v>
      </c>
      <c r="E110" s="69">
        <v>0</v>
      </c>
      <c r="F110" s="69">
        <v>0</v>
      </c>
      <c r="G110" s="69">
        <v>0</v>
      </c>
      <c r="H110" s="303">
        <v>0</v>
      </c>
      <c r="I110" s="69">
        <v>0</v>
      </c>
      <c r="J110" s="331">
        <v>0</v>
      </c>
      <c r="K110" s="351">
        <v>3404.8</v>
      </c>
      <c r="L110" s="69">
        <v>3404.8</v>
      </c>
      <c r="M110" s="236"/>
      <c r="N110" s="272"/>
      <c r="O110" s="5"/>
    </row>
    <row r="111" spans="1:15" s="140" customFormat="1" x14ac:dyDescent="0.25">
      <c r="A111" s="101" t="s">
        <v>76</v>
      </c>
      <c r="B111" s="98"/>
      <c r="C111" s="136"/>
      <c r="D111" s="79">
        <f>SUM(D112)</f>
        <v>58375.199999999997</v>
      </c>
      <c r="E111" s="79">
        <f>SUM(E112)</f>
        <v>66736.2</v>
      </c>
      <c r="F111" s="79">
        <f>SUM(F112)</f>
        <v>60405</v>
      </c>
      <c r="G111" s="79">
        <f>SUM(G112)</f>
        <v>60405</v>
      </c>
      <c r="H111" s="79">
        <f t="shared" ref="H111:L111" si="47">SUM(H112)</f>
        <v>62103.59</v>
      </c>
      <c r="I111" s="79">
        <f t="shared" si="47"/>
        <v>61000</v>
      </c>
      <c r="J111" s="173">
        <f t="shared" si="47"/>
        <v>60020</v>
      </c>
      <c r="K111" s="44">
        <f>K114</f>
        <v>272.17</v>
      </c>
      <c r="L111" s="79">
        <f t="shared" si="47"/>
        <v>62375.76</v>
      </c>
      <c r="M111" s="350"/>
      <c r="N111" s="276"/>
      <c r="O111" s="274"/>
    </row>
    <row r="112" spans="1:15" x14ac:dyDescent="0.25">
      <c r="A112" s="102"/>
      <c r="B112" s="54">
        <v>630</v>
      </c>
      <c r="C112" s="102" t="s">
        <v>19</v>
      </c>
      <c r="D112" s="83">
        <f>SUM(D113:D115)</f>
        <v>58375.199999999997</v>
      </c>
      <c r="E112" s="83">
        <f>SUM(E113:E115)</f>
        <v>66736.2</v>
      </c>
      <c r="F112" s="83">
        <f>SUM(F113:F115)</f>
        <v>60405</v>
      </c>
      <c r="G112" s="83">
        <f>SUM(G113:G115)</f>
        <v>60405</v>
      </c>
      <c r="H112" s="83">
        <f t="shared" ref="H112:I112" si="48">SUM(H113:H115)</f>
        <v>62103.59</v>
      </c>
      <c r="I112" s="83">
        <f t="shared" si="48"/>
        <v>61000</v>
      </c>
      <c r="J112" s="337">
        <f t="shared" ref="J112" si="49">SUM(J113:J115)</f>
        <v>60020</v>
      </c>
      <c r="K112" s="351"/>
      <c r="L112" s="83">
        <f t="shared" ref="L112" si="50">SUM(L113:L115)</f>
        <v>62375.76</v>
      </c>
      <c r="M112" s="236"/>
      <c r="N112" s="272"/>
      <c r="O112" s="5"/>
    </row>
    <row r="113" spans="1:15" x14ac:dyDescent="0.25">
      <c r="A113" s="43"/>
      <c r="B113" s="55">
        <v>633</v>
      </c>
      <c r="C113" s="106" t="s">
        <v>67</v>
      </c>
      <c r="D113" s="80"/>
      <c r="E113" s="45">
        <v>3158.1</v>
      </c>
      <c r="F113" s="69">
        <v>0</v>
      </c>
      <c r="G113" s="69">
        <v>0</v>
      </c>
      <c r="H113" s="69">
        <v>0</v>
      </c>
      <c r="I113" s="69">
        <v>0</v>
      </c>
      <c r="J113" s="331">
        <v>0</v>
      </c>
      <c r="K113" s="351"/>
      <c r="L113" s="69">
        <v>0</v>
      </c>
      <c r="M113" s="236"/>
      <c r="N113" s="272"/>
      <c r="O113" s="5"/>
    </row>
    <row r="114" spans="1:15" x14ac:dyDescent="0.25">
      <c r="A114" s="43"/>
      <c r="B114" s="55">
        <v>637004</v>
      </c>
      <c r="C114" s="106" t="s">
        <v>247</v>
      </c>
      <c r="D114" s="80"/>
      <c r="E114" s="45"/>
      <c r="F114" s="69"/>
      <c r="G114" s="69"/>
      <c r="H114" s="69">
        <v>1642.59</v>
      </c>
      <c r="I114" s="69"/>
      <c r="J114" s="331"/>
      <c r="K114" s="351">
        <v>272.17</v>
      </c>
      <c r="L114" s="69">
        <v>1914.76</v>
      </c>
      <c r="M114" s="236"/>
      <c r="N114" s="272"/>
      <c r="O114" s="5"/>
    </row>
    <row r="115" spans="1:15" x14ac:dyDescent="0.25">
      <c r="A115" s="43"/>
      <c r="B115" s="55">
        <v>637</v>
      </c>
      <c r="C115" s="106" t="s">
        <v>216</v>
      </c>
      <c r="D115" s="80">
        <v>58375.199999999997</v>
      </c>
      <c r="E115" s="69">
        <v>63578.1</v>
      </c>
      <c r="F115" s="69">
        <v>60405</v>
      </c>
      <c r="G115" s="69">
        <v>60405</v>
      </c>
      <c r="H115" s="45">
        <v>60461</v>
      </c>
      <c r="I115" s="69">
        <v>61000</v>
      </c>
      <c r="J115" s="331">
        <v>60020</v>
      </c>
      <c r="K115" s="351"/>
      <c r="L115" s="69">
        <v>60461</v>
      </c>
      <c r="M115" s="236"/>
      <c r="N115" s="272"/>
      <c r="O115" s="5"/>
    </row>
    <row r="116" spans="1:15" s="140" customFormat="1" x14ac:dyDescent="0.25">
      <c r="A116" s="101" t="s">
        <v>77</v>
      </c>
      <c r="B116" s="98"/>
      <c r="C116" s="136"/>
      <c r="D116" s="79">
        <f>SUM(D117:D118)</f>
        <v>6166.26</v>
      </c>
      <c r="E116" s="79">
        <f>SUM(E117:E118)</f>
        <v>14477.63</v>
      </c>
      <c r="F116" s="79">
        <f>SUM(F117:F118)</f>
        <v>15434.15</v>
      </c>
      <c r="G116" s="79">
        <f>SUM(G117:G118)</f>
        <v>15434.15</v>
      </c>
      <c r="H116" s="79">
        <f t="shared" ref="H116:I116" si="51">SUM(H117:H118)</f>
        <v>7500</v>
      </c>
      <c r="I116" s="79">
        <f t="shared" si="51"/>
        <v>8500</v>
      </c>
      <c r="J116" s="173">
        <f t="shared" ref="J116" si="52">SUM(J117:J118)</f>
        <v>9300</v>
      </c>
      <c r="K116" s="44">
        <f>K119+K120+K121</f>
        <v>18747.219999999998</v>
      </c>
      <c r="L116" s="79">
        <f t="shared" ref="L116" si="53">SUM(L117:L118)</f>
        <v>26247.219999999998</v>
      </c>
      <c r="M116" s="350"/>
      <c r="N116" s="276"/>
      <c r="O116" s="274"/>
    </row>
    <row r="117" spans="1:15" s="5" customFormat="1" x14ac:dyDescent="0.25">
      <c r="A117" s="102"/>
      <c r="B117" s="76">
        <v>620</v>
      </c>
      <c r="C117" s="97" t="s">
        <v>75</v>
      </c>
      <c r="D117" s="83">
        <v>0</v>
      </c>
      <c r="E117" s="83">
        <v>0</v>
      </c>
      <c r="F117" s="83">
        <v>0</v>
      </c>
      <c r="G117" s="83">
        <v>0</v>
      </c>
      <c r="H117" s="83">
        <v>0</v>
      </c>
      <c r="I117" s="83">
        <v>0</v>
      </c>
      <c r="J117" s="337">
        <v>0</v>
      </c>
      <c r="K117" s="351"/>
      <c r="L117" s="69"/>
      <c r="M117" s="236"/>
      <c r="N117" s="272"/>
    </row>
    <row r="118" spans="1:15" x14ac:dyDescent="0.25">
      <c r="A118" s="102"/>
      <c r="B118" s="76">
        <v>630</v>
      </c>
      <c r="C118" s="97" t="s">
        <v>19</v>
      </c>
      <c r="D118" s="77">
        <f>SUM(D119:D121)</f>
        <v>6166.26</v>
      </c>
      <c r="E118" s="77">
        <v>14477.63</v>
      </c>
      <c r="F118" s="77">
        <f>SUM(F119:F121)</f>
        <v>15434.15</v>
      </c>
      <c r="G118" s="77">
        <f>SUM(G119:G121)</f>
        <v>15434.15</v>
      </c>
      <c r="H118" s="77">
        <f t="shared" ref="H118:I118" si="54">SUM(H119:H121)</f>
        <v>7500</v>
      </c>
      <c r="I118" s="77">
        <f t="shared" si="54"/>
        <v>8500</v>
      </c>
      <c r="J118" s="328">
        <f t="shared" ref="J118" si="55">SUM(J119:J121)</f>
        <v>9300</v>
      </c>
      <c r="K118" s="351"/>
      <c r="L118" s="77">
        <f t="shared" ref="L118" si="56">SUM(L119:L121)</f>
        <v>26247.219999999998</v>
      </c>
      <c r="M118" s="236"/>
      <c r="N118" s="272"/>
      <c r="O118" s="5"/>
    </row>
    <row r="119" spans="1:15" x14ac:dyDescent="0.25">
      <c r="A119" s="70"/>
      <c r="B119" s="55">
        <v>633</v>
      </c>
      <c r="C119" s="106" t="s">
        <v>67</v>
      </c>
      <c r="D119" s="80">
        <v>2879.94</v>
      </c>
      <c r="E119" s="69">
        <v>2249.69</v>
      </c>
      <c r="F119" s="69">
        <v>2500</v>
      </c>
      <c r="G119" s="69">
        <v>2500</v>
      </c>
      <c r="H119" s="69">
        <v>2500</v>
      </c>
      <c r="I119" s="69">
        <v>2500</v>
      </c>
      <c r="J119" s="331">
        <v>2600</v>
      </c>
      <c r="K119" s="351">
        <v>17820</v>
      </c>
      <c r="L119" s="69">
        <v>20320</v>
      </c>
      <c r="M119" s="236"/>
      <c r="N119" s="272"/>
      <c r="O119" s="5"/>
    </row>
    <row r="120" spans="1:15" x14ac:dyDescent="0.25">
      <c r="A120" s="111"/>
      <c r="B120" s="57">
        <v>635</v>
      </c>
      <c r="C120" s="70" t="s">
        <v>72</v>
      </c>
      <c r="D120" s="82">
        <v>3286.32</v>
      </c>
      <c r="E120" s="69">
        <v>9333.98</v>
      </c>
      <c r="F120" s="69">
        <v>12934.15</v>
      </c>
      <c r="G120" s="69">
        <v>12934.15</v>
      </c>
      <c r="H120" s="303">
        <v>5000</v>
      </c>
      <c r="I120" s="69">
        <v>6000</v>
      </c>
      <c r="J120" s="331">
        <v>6700</v>
      </c>
      <c r="K120" s="351">
        <v>131.62</v>
      </c>
      <c r="L120" s="69">
        <v>5131.62</v>
      </c>
      <c r="M120" s="236"/>
      <c r="N120" s="272"/>
      <c r="O120" s="5"/>
    </row>
    <row r="121" spans="1:15" x14ac:dyDescent="0.25">
      <c r="A121" s="43"/>
      <c r="B121" s="57">
        <v>637</v>
      </c>
      <c r="C121" s="70" t="s">
        <v>52</v>
      </c>
      <c r="D121" s="82">
        <v>0</v>
      </c>
      <c r="E121" s="69">
        <v>2893.96</v>
      </c>
      <c r="F121" s="69">
        <v>0</v>
      </c>
      <c r="G121" s="69">
        <v>0</v>
      </c>
      <c r="H121" s="69">
        <v>0</v>
      </c>
      <c r="I121" s="69">
        <v>0</v>
      </c>
      <c r="J121" s="331">
        <v>0</v>
      </c>
      <c r="K121" s="351">
        <v>795.6</v>
      </c>
      <c r="L121" s="69">
        <v>795.6</v>
      </c>
      <c r="M121" s="236"/>
      <c r="N121" s="272"/>
      <c r="O121" s="5"/>
    </row>
    <row r="122" spans="1:15" s="140" customFormat="1" x14ac:dyDescent="0.25">
      <c r="A122" s="101" t="s">
        <v>78</v>
      </c>
      <c r="B122" s="59"/>
      <c r="C122" s="136"/>
      <c r="D122" s="79">
        <f>SUM(D123)</f>
        <v>125893.58</v>
      </c>
      <c r="E122" s="79">
        <f>SUM(E123)</f>
        <v>109598.06</v>
      </c>
      <c r="F122" s="91">
        <f>SUM(F123)</f>
        <v>93238.62</v>
      </c>
      <c r="G122" s="91">
        <f>SUM(G123)</f>
        <v>93238.62</v>
      </c>
      <c r="H122" s="79">
        <f t="shared" ref="H122:L122" si="57">SUM(H123)</f>
        <v>88851.95</v>
      </c>
      <c r="I122" s="79">
        <f t="shared" si="57"/>
        <v>87000</v>
      </c>
      <c r="J122" s="173">
        <f t="shared" si="57"/>
        <v>83065</v>
      </c>
      <c r="K122" s="44">
        <f>K125+K126</f>
        <v>7700</v>
      </c>
      <c r="L122" s="79">
        <f t="shared" si="57"/>
        <v>96551.95</v>
      </c>
      <c r="M122" s="350"/>
      <c r="N122" s="276"/>
      <c r="O122" s="274"/>
    </row>
    <row r="123" spans="1:15" x14ac:dyDescent="0.25">
      <c r="A123" s="102"/>
      <c r="B123" s="66">
        <v>630</v>
      </c>
      <c r="C123" s="150" t="s">
        <v>19</v>
      </c>
      <c r="D123" s="83">
        <f>SUM(D124:D127)</f>
        <v>125893.58</v>
      </c>
      <c r="E123" s="83">
        <f>SUM(E124:E127)</f>
        <v>109598.06</v>
      </c>
      <c r="F123" s="83">
        <f>SUM(F124:F127)</f>
        <v>93238.62</v>
      </c>
      <c r="G123" s="83">
        <f>SUM(G124:G127)</f>
        <v>93238.62</v>
      </c>
      <c r="H123" s="83">
        <f t="shared" ref="H123:I123" si="58">SUM(H124:H127)</f>
        <v>88851.95</v>
      </c>
      <c r="I123" s="83">
        <f t="shared" si="58"/>
        <v>87000</v>
      </c>
      <c r="J123" s="337">
        <f t="shared" ref="J123" si="59">SUM(J124:J127)</f>
        <v>83065</v>
      </c>
      <c r="K123" s="351"/>
      <c r="L123" s="83">
        <f t="shared" ref="L123" si="60">SUM(L124:L127)</f>
        <v>96551.95</v>
      </c>
      <c r="M123" s="236"/>
      <c r="N123" s="272"/>
      <c r="O123" s="5"/>
    </row>
    <row r="124" spans="1:15" x14ac:dyDescent="0.25">
      <c r="A124" s="43"/>
      <c r="B124" s="55">
        <v>632</v>
      </c>
      <c r="C124" s="106" t="s">
        <v>79</v>
      </c>
      <c r="D124" s="80">
        <v>45607.45</v>
      </c>
      <c r="E124" s="45">
        <v>42132.25</v>
      </c>
      <c r="F124" s="69">
        <v>45600</v>
      </c>
      <c r="G124" s="69">
        <v>45600</v>
      </c>
      <c r="H124" s="69">
        <v>41200</v>
      </c>
      <c r="I124" s="69">
        <v>46500</v>
      </c>
      <c r="J124" s="331">
        <v>43565</v>
      </c>
      <c r="K124" s="351"/>
      <c r="L124" s="69">
        <v>41200</v>
      </c>
      <c r="M124" s="236"/>
      <c r="N124" s="272"/>
      <c r="O124" s="5"/>
    </row>
    <row r="125" spans="1:15" x14ac:dyDescent="0.25">
      <c r="A125" s="73"/>
      <c r="B125" s="93">
        <v>633</v>
      </c>
      <c r="C125" s="147" t="s">
        <v>67</v>
      </c>
      <c r="D125" s="82">
        <v>1658.62</v>
      </c>
      <c r="E125" s="45">
        <v>3684.88</v>
      </c>
      <c r="F125" s="69">
        <v>1000</v>
      </c>
      <c r="G125" s="69">
        <v>1000</v>
      </c>
      <c r="H125" s="69">
        <v>1000</v>
      </c>
      <c r="I125" s="69">
        <v>2000</v>
      </c>
      <c r="J125" s="331">
        <v>1500</v>
      </c>
      <c r="K125" s="351">
        <v>1200</v>
      </c>
      <c r="L125" s="69">
        <v>2200</v>
      </c>
      <c r="M125" s="236"/>
      <c r="N125" s="272"/>
      <c r="O125" s="5"/>
    </row>
    <row r="126" spans="1:15" x14ac:dyDescent="0.25">
      <c r="A126" s="73"/>
      <c r="B126" s="56">
        <v>635</v>
      </c>
      <c r="C126" s="147" t="s">
        <v>80</v>
      </c>
      <c r="D126" s="82">
        <v>45291.85</v>
      </c>
      <c r="E126" s="45">
        <v>39298.07</v>
      </c>
      <c r="F126" s="69">
        <v>11654.74</v>
      </c>
      <c r="G126" s="69">
        <v>11654.74</v>
      </c>
      <c r="H126" s="69">
        <v>11551.95</v>
      </c>
      <c r="I126" s="69">
        <v>6000</v>
      </c>
      <c r="J126" s="331">
        <v>5000</v>
      </c>
      <c r="K126" s="351">
        <v>6500</v>
      </c>
      <c r="L126" s="69">
        <v>18051.95</v>
      </c>
      <c r="M126" s="236"/>
      <c r="N126" s="272"/>
      <c r="O126" s="5"/>
    </row>
    <row r="127" spans="1:15" x14ac:dyDescent="0.25">
      <c r="A127" s="58"/>
      <c r="B127" s="56">
        <v>637</v>
      </c>
      <c r="C127" s="70" t="s">
        <v>48</v>
      </c>
      <c r="D127" s="82">
        <v>33335.660000000003</v>
      </c>
      <c r="E127" s="45">
        <v>24482.86</v>
      </c>
      <c r="F127" s="69">
        <v>34983.879999999997</v>
      </c>
      <c r="G127" s="69">
        <v>34983.879999999997</v>
      </c>
      <c r="H127" s="69">
        <v>35100</v>
      </c>
      <c r="I127" s="69">
        <v>32500</v>
      </c>
      <c r="J127" s="331">
        <v>33000</v>
      </c>
      <c r="K127" s="351"/>
      <c r="L127" s="69">
        <v>35100</v>
      </c>
      <c r="M127" s="236"/>
      <c r="N127" s="272"/>
      <c r="O127" s="5"/>
    </row>
    <row r="128" spans="1:15" s="140" customFormat="1" x14ac:dyDescent="0.25">
      <c r="A128" s="101" t="s">
        <v>81</v>
      </c>
      <c r="B128" s="59"/>
      <c r="C128" s="136"/>
      <c r="D128" s="79">
        <f t="shared" ref="D128:L128" si="61">SUM(D129+D130)</f>
        <v>13326.529999999999</v>
      </c>
      <c r="E128" s="79">
        <f t="shared" si="61"/>
        <v>46865.36</v>
      </c>
      <c r="F128" s="79">
        <f t="shared" si="61"/>
        <v>15300</v>
      </c>
      <c r="G128" s="79">
        <f t="shared" si="61"/>
        <v>15300</v>
      </c>
      <c r="H128" s="79">
        <f t="shared" si="61"/>
        <v>21100</v>
      </c>
      <c r="I128" s="79">
        <f t="shared" si="61"/>
        <v>13280</v>
      </c>
      <c r="J128" s="173">
        <f t="shared" si="61"/>
        <v>10480</v>
      </c>
      <c r="K128" s="354"/>
      <c r="L128" s="79">
        <f t="shared" si="61"/>
        <v>21100</v>
      </c>
      <c r="M128" s="350"/>
      <c r="N128" s="276"/>
      <c r="O128" s="274"/>
    </row>
    <row r="129" spans="1:15" s="11" customFormat="1" ht="12.75" x14ac:dyDescent="0.2">
      <c r="A129" s="102"/>
      <c r="B129" s="54">
        <v>625</v>
      </c>
      <c r="C129" s="97" t="s">
        <v>75</v>
      </c>
      <c r="D129" s="77">
        <v>1926.29</v>
      </c>
      <c r="E129" s="77">
        <v>9510.06</v>
      </c>
      <c r="F129" s="77">
        <v>1900</v>
      </c>
      <c r="G129" s="77">
        <v>1900</v>
      </c>
      <c r="H129" s="77">
        <v>1900</v>
      </c>
      <c r="I129" s="77">
        <v>1680</v>
      </c>
      <c r="J129" s="328">
        <v>1680</v>
      </c>
      <c r="K129" s="351"/>
      <c r="L129" s="45">
        <v>1900</v>
      </c>
      <c r="M129" s="190"/>
      <c r="N129" s="355"/>
      <c r="O129" s="68"/>
    </row>
    <row r="130" spans="1:15" s="5" customFormat="1" x14ac:dyDescent="0.25">
      <c r="A130" s="102"/>
      <c r="B130" s="54">
        <v>630</v>
      </c>
      <c r="C130" s="97" t="s">
        <v>19</v>
      </c>
      <c r="D130" s="77">
        <f>SUM(D132:D134)</f>
        <v>11400.24</v>
      </c>
      <c r="E130" s="77">
        <v>37355.300000000003</v>
      </c>
      <c r="F130" s="77">
        <f>SUM(F132:F134)</f>
        <v>13400</v>
      </c>
      <c r="G130" s="77">
        <f>SUM(G132:G134)</f>
        <v>13400</v>
      </c>
      <c r="H130" s="77">
        <f t="shared" ref="H130:I130" si="62">SUM(H132:H134)</f>
        <v>19200</v>
      </c>
      <c r="I130" s="77">
        <f t="shared" si="62"/>
        <v>11600</v>
      </c>
      <c r="J130" s="328">
        <f t="shared" ref="J130" si="63">SUM(J132:J134)</f>
        <v>8800</v>
      </c>
      <c r="K130" s="351"/>
      <c r="L130" s="77">
        <f t="shared" ref="L130" si="64">SUM(L132:L134)</f>
        <v>19200</v>
      </c>
      <c r="M130" s="236"/>
      <c r="N130" s="272"/>
    </row>
    <row r="131" spans="1:15" s="5" customFormat="1" x14ac:dyDescent="0.25">
      <c r="A131" s="102"/>
      <c r="B131" s="76">
        <v>632001</v>
      </c>
      <c r="C131" s="106" t="s">
        <v>248</v>
      </c>
      <c r="D131" s="77"/>
      <c r="E131" s="77"/>
      <c r="F131" s="77"/>
      <c r="G131" s="77"/>
      <c r="H131" s="77">
        <v>7000</v>
      </c>
      <c r="I131" s="77"/>
      <c r="J131" s="328"/>
      <c r="K131" s="351"/>
      <c r="L131" s="69">
        <v>7000</v>
      </c>
      <c r="M131" s="236"/>
      <c r="N131" s="272"/>
    </row>
    <row r="132" spans="1:15" x14ac:dyDescent="0.25">
      <c r="A132" s="70"/>
      <c r="B132" s="57">
        <v>633</v>
      </c>
      <c r="C132" s="70" t="s">
        <v>28</v>
      </c>
      <c r="D132" s="82">
        <v>2629.45</v>
      </c>
      <c r="E132" s="45">
        <v>5780.27</v>
      </c>
      <c r="F132" s="69">
        <v>4500</v>
      </c>
      <c r="G132" s="69">
        <v>4500</v>
      </c>
      <c r="H132" s="69">
        <v>2000</v>
      </c>
      <c r="I132" s="69">
        <v>3000</v>
      </c>
      <c r="J132" s="331">
        <v>2500</v>
      </c>
      <c r="K132" s="351"/>
      <c r="L132" s="69">
        <v>2000</v>
      </c>
      <c r="M132" s="236"/>
      <c r="N132" s="272"/>
      <c r="O132" s="5"/>
    </row>
    <row r="133" spans="1:15" x14ac:dyDescent="0.25">
      <c r="A133" s="43"/>
      <c r="B133" s="55">
        <v>635</v>
      </c>
      <c r="C133" s="106" t="s">
        <v>82</v>
      </c>
      <c r="D133" s="80">
        <v>866.57</v>
      </c>
      <c r="E133" s="45">
        <v>1309.81</v>
      </c>
      <c r="F133" s="69">
        <v>1400</v>
      </c>
      <c r="G133" s="69">
        <v>1400</v>
      </c>
      <c r="H133" s="69">
        <v>9700</v>
      </c>
      <c r="I133" s="69">
        <v>2000</v>
      </c>
      <c r="J133" s="331">
        <v>1100</v>
      </c>
      <c r="K133" s="351"/>
      <c r="L133" s="69">
        <v>9700</v>
      </c>
      <c r="M133" s="236"/>
      <c r="N133" s="272"/>
      <c r="O133" s="5"/>
    </row>
    <row r="134" spans="1:15" x14ac:dyDescent="0.25">
      <c r="A134" s="43"/>
      <c r="B134" s="55">
        <v>637</v>
      </c>
      <c r="C134" s="106" t="s">
        <v>83</v>
      </c>
      <c r="D134" s="80">
        <v>7904.22</v>
      </c>
      <c r="E134" s="45">
        <v>30265.22</v>
      </c>
      <c r="F134" s="69">
        <v>7500</v>
      </c>
      <c r="G134" s="69">
        <v>7500</v>
      </c>
      <c r="H134" s="69">
        <v>7500</v>
      </c>
      <c r="I134" s="69">
        <v>6600</v>
      </c>
      <c r="J134" s="331">
        <v>5200</v>
      </c>
      <c r="K134" s="351"/>
      <c r="L134" s="69">
        <v>7500</v>
      </c>
      <c r="M134" s="236"/>
      <c r="N134" s="272"/>
      <c r="O134" s="5"/>
    </row>
    <row r="135" spans="1:15" s="140" customFormat="1" x14ac:dyDescent="0.25">
      <c r="A135" s="101" t="s">
        <v>84</v>
      </c>
      <c r="B135" s="98"/>
      <c r="C135" s="136"/>
      <c r="D135" s="79">
        <f>SUM(D136)</f>
        <v>18491</v>
      </c>
      <c r="E135" s="79">
        <f>SUM(E136)</f>
        <v>21842.6</v>
      </c>
      <c r="F135" s="79">
        <f>SUM(F136)</f>
        <v>21113.599999999999</v>
      </c>
      <c r="G135" s="79">
        <f>SUM(G136)</f>
        <v>21113.599999999999</v>
      </c>
      <c r="H135" s="79">
        <f t="shared" ref="H135:L135" si="65">SUM(H136)</f>
        <v>22300</v>
      </c>
      <c r="I135" s="79">
        <f t="shared" si="65"/>
        <v>24500</v>
      </c>
      <c r="J135" s="173">
        <f t="shared" si="65"/>
        <v>20100</v>
      </c>
      <c r="K135" s="44">
        <f>K138</f>
        <v>380.14</v>
      </c>
      <c r="L135" s="79">
        <f t="shared" si="65"/>
        <v>22680.14</v>
      </c>
      <c r="M135" s="350"/>
      <c r="N135" s="276"/>
      <c r="O135" s="274"/>
    </row>
    <row r="136" spans="1:15" x14ac:dyDescent="0.25">
      <c r="A136" s="102"/>
      <c r="B136" s="54">
        <v>630</v>
      </c>
      <c r="C136" s="97" t="s">
        <v>19</v>
      </c>
      <c r="D136" s="77">
        <f>SUM(D137:D140)</f>
        <v>18491</v>
      </c>
      <c r="E136" s="77">
        <f>SUM(E137:E140)</f>
        <v>21842.6</v>
      </c>
      <c r="F136" s="77">
        <f>SUM(F137:F140)</f>
        <v>21113.599999999999</v>
      </c>
      <c r="G136" s="77">
        <f>SUM(G137:G140)</f>
        <v>21113.599999999999</v>
      </c>
      <c r="H136" s="77">
        <f t="shared" ref="H136:I136" si="66">SUM(H137:H140)</f>
        <v>22300</v>
      </c>
      <c r="I136" s="77">
        <f t="shared" si="66"/>
        <v>24500</v>
      </c>
      <c r="J136" s="328">
        <f t="shared" ref="J136" si="67">SUM(J137:J140)</f>
        <v>20100</v>
      </c>
      <c r="K136" s="351"/>
      <c r="L136" s="77">
        <f t="shared" ref="L136" si="68">SUM(L137:L140)</f>
        <v>22680.14</v>
      </c>
      <c r="M136" s="236"/>
      <c r="N136" s="272"/>
      <c r="O136" s="5"/>
    </row>
    <row r="137" spans="1:15" x14ac:dyDescent="0.25">
      <c r="A137" s="43"/>
      <c r="B137" s="57">
        <v>632</v>
      </c>
      <c r="C137" s="106" t="s">
        <v>25</v>
      </c>
      <c r="D137" s="80">
        <v>14773.88</v>
      </c>
      <c r="E137" s="69">
        <v>6821</v>
      </c>
      <c r="F137" s="69">
        <v>6620</v>
      </c>
      <c r="G137" s="69">
        <v>6620</v>
      </c>
      <c r="H137" s="69">
        <v>6700</v>
      </c>
      <c r="I137" s="69">
        <v>10000</v>
      </c>
      <c r="J137" s="331">
        <v>8000</v>
      </c>
      <c r="K137" s="351"/>
      <c r="L137" s="69">
        <v>6700</v>
      </c>
      <c r="M137" s="236"/>
      <c r="N137" s="272"/>
      <c r="O137" s="5"/>
    </row>
    <row r="138" spans="1:15" x14ac:dyDescent="0.25">
      <c r="A138" s="43"/>
      <c r="B138" s="57">
        <v>633</v>
      </c>
      <c r="C138" s="106" t="s">
        <v>29</v>
      </c>
      <c r="D138" s="80"/>
      <c r="E138" s="69"/>
      <c r="F138" s="69"/>
      <c r="G138" s="69"/>
      <c r="H138" s="69">
        <v>0</v>
      </c>
      <c r="I138" s="69"/>
      <c r="J138" s="331"/>
      <c r="K138" s="351">
        <v>380.14</v>
      </c>
      <c r="L138" s="69">
        <v>380.14</v>
      </c>
      <c r="M138" s="236"/>
      <c r="N138" s="272"/>
      <c r="O138" s="5"/>
    </row>
    <row r="139" spans="1:15" x14ac:dyDescent="0.25">
      <c r="A139" s="43"/>
      <c r="B139" s="57">
        <v>635</v>
      </c>
      <c r="C139" s="70" t="s">
        <v>72</v>
      </c>
      <c r="D139" s="82">
        <v>3461.82</v>
      </c>
      <c r="E139" s="69">
        <v>0</v>
      </c>
      <c r="F139" s="69">
        <v>1197.5999999999999</v>
      </c>
      <c r="G139" s="69">
        <v>1197.5999999999999</v>
      </c>
      <c r="H139" s="69">
        <v>0</v>
      </c>
      <c r="I139" s="69">
        <v>0</v>
      </c>
      <c r="J139" s="331">
        <v>0</v>
      </c>
      <c r="K139" s="351"/>
      <c r="L139" s="69">
        <v>0</v>
      </c>
      <c r="M139" s="236"/>
      <c r="N139" s="272"/>
      <c r="O139" s="5"/>
    </row>
    <row r="140" spans="1:15" x14ac:dyDescent="0.25">
      <c r="A140" s="43"/>
      <c r="B140" s="57">
        <v>637</v>
      </c>
      <c r="C140" s="70" t="s">
        <v>48</v>
      </c>
      <c r="D140" s="82">
        <v>255.3</v>
      </c>
      <c r="E140" s="69">
        <v>15021.6</v>
      </c>
      <c r="F140" s="69">
        <v>13296</v>
      </c>
      <c r="G140" s="69">
        <v>13296</v>
      </c>
      <c r="H140" s="69">
        <v>15600</v>
      </c>
      <c r="I140" s="69">
        <v>14500</v>
      </c>
      <c r="J140" s="331">
        <v>12100</v>
      </c>
      <c r="K140" s="351"/>
      <c r="L140" s="69">
        <v>15600</v>
      </c>
      <c r="M140" s="236"/>
      <c r="N140" s="272"/>
      <c r="O140" s="5"/>
    </row>
    <row r="141" spans="1:15" s="140" customFormat="1" x14ac:dyDescent="0.25">
      <c r="A141" s="101" t="s">
        <v>85</v>
      </c>
      <c r="B141" s="59"/>
      <c r="C141" s="136"/>
      <c r="D141" s="79">
        <f>SUM(D142)</f>
        <v>925.39</v>
      </c>
      <c r="E141" s="79">
        <f>SUM(E142)</f>
        <v>530.45000000000005</v>
      </c>
      <c r="F141" s="79">
        <f>SUM(F142)</f>
        <v>800</v>
      </c>
      <c r="G141" s="79">
        <f>SUM(G142)</f>
        <v>800</v>
      </c>
      <c r="H141" s="79">
        <f t="shared" ref="H141:L141" si="69">SUM(H142)</f>
        <v>800</v>
      </c>
      <c r="I141" s="79">
        <f t="shared" si="69"/>
        <v>900</v>
      </c>
      <c r="J141" s="173">
        <f t="shared" si="69"/>
        <v>1100</v>
      </c>
      <c r="K141" s="354"/>
      <c r="L141" s="79">
        <f t="shared" si="69"/>
        <v>800</v>
      </c>
      <c r="M141" s="350"/>
      <c r="N141" s="276"/>
      <c r="O141" s="274"/>
    </row>
    <row r="142" spans="1:15" x14ac:dyDescent="0.25">
      <c r="A142" s="102"/>
      <c r="B142" s="66">
        <v>630</v>
      </c>
      <c r="C142" s="97" t="s">
        <v>19</v>
      </c>
      <c r="D142" s="77">
        <f t="shared" ref="D142:L142" si="70">SUM(D143:D144)</f>
        <v>925.39</v>
      </c>
      <c r="E142" s="77">
        <f t="shared" si="70"/>
        <v>530.45000000000005</v>
      </c>
      <c r="F142" s="77">
        <f t="shared" si="70"/>
        <v>800</v>
      </c>
      <c r="G142" s="77">
        <f t="shared" si="70"/>
        <v>800</v>
      </c>
      <c r="H142" s="77">
        <f t="shared" si="70"/>
        <v>800</v>
      </c>
      <c r="I142" s="77">
        <f t="shared" si="70"/>
        <v>900</v>
      </c>
      <c r="J142" s="328">
        <f t="shared" si="70"/>
        <v>1100</v>
      </c>
      <c r="K142" s="351"/>
      <c r="L142" s="77">
        <f t="shared" si="70"/>
        <v>800</v>
      </c>
      <c r="M142" s="236"/>
      <c r="N142" s="272"/>
      <c r="O142" s="5"/>
    </row>
    <row r="143" spans="1:15" ht="18" customHeight="1" x14ac:dyDescent="0.25">
      <c r="A143" s="43"/>
      <c r="B143" s="57">
        <v>632</v>
      </c>
      <c r="C143" s="106" t="s">
        <v>86</v>
      </c>
      <c r="D143" s="80">
        <v>925.39</v>
      </c>
      <c r="E143" s="69">
        <v>530.45000000000005</v>
      </c>
      <c r="F143" s="69">
        <v>800</v>
      </c>
      <c r="G143" s="69">
        <v>800</v>
      </c>
      <c r="H143" s="69">
        <v>800</v>
      </c>
      <c r="I143" s="69">
        <v>900</v>
      </c>
      <c r="J143" s="331">
        <v>1100</v>
      </c>
      <c r="K143" s="351"/>
      <c r="L143" s="69">
        <v>800</v>
      </c>
      <c r="M143" s="236"/>
      <c r="N143" s="272"/>
      <c r="O143" s="5"/>
    </row>
    <row r="144" spans="1:15" x14ac:dyDescent="0.25">
      <c r="A144" s="43"/>
      <c r="B144" s="56">
        <v>637</v>
      </c>
      <c r="C144" s="106" t="s">
        <v>48</v>
      </c>
      <c r="D144" s="80"/>
      <c r="E144" s="69">
        <v>0</v>
      </c>
      <c r="F144" s="69"/>
      <c r="G144" s="69"/>
      <c r="H144" s="69">
        <v>0</v>
      </c>
      <c r="I144" s="69">
        <v>0</v>
      </c>
      <c r="J144" s="331">
        <v>0</v>
      </c>
      <c r="K144" s="351"/>
      <c r="L144" s="69">
        <v>0</v>
      </c>
      <c r="M144" s="236"/>
      <c r="N144" s="272"/>
      <c r="O144" s="5"/>
    </row>
    <row r="145" spans="1:15" s="12" customFormat="1" ht="12.75" x14ac:dyDescent="0.2">
      <c r="A145" s="101" t="s">
        <v>186</v>
      </c>
      <c r="B145" s="59"/>
      <c r="C145" s="136"/>
      <c r="D145" s="91">
        <f t="shared" ref="D145:L145" si="71">SUM(D146:D150)</f>
        <v>14000</v>
      </c>
      <c r="E145" s="91">
        <f t="shared" si="71"/>
        <v>35876.959999999999</v>
      </c>
      <c r="F145" s="91">
        <f t="shared" si="71"/>
        <v>26970</v>
      </c>
      <c r="G145" s="91">
        <f t="shared" si="71"/>
        <v>26970</v>
      </c>
      <c r="H145" s="91">
        <f t="shared" si="71"/>
        <v>30053.75</v>
      </c>
      <c r="I145" s="91">
        <f t="shared" si="71"/>
        <v>22500</v>
      </c>
      <c r="J145" s="340">
        <f t="shared" si="71"/>
        <v>21300</v>
      </c>
      <c r="K145" s="44">
        <f>K147+K149</f>
        <v>130.97999999999999</v>
      </c>
      <c r="L145" s="91">
        <f t="shared" si="71"/>
        <v>30184.73</v>
      </c>
      <c r="M145" s="356"/>
      <c r="N145" s="357"/>
      <c r="O145" s="277"/>
    </row>
    <row r="146" spans="1:15" s="193" customFormat="1" ht="20.25" customHeight="1" x14ac:dyDescent="0.2">
      <c r="A146" s="102"/>
      <c r="B146" s="57">
        <v>632</v>
      </c>
      <c r="C146" s="106" t="s">
        <v>86</v>
      </c>
      <c r="D146" s="80">
        <v>0</v>
      </c>
      <c r="E146" s="80">
        <v>7742.58</v>
      </c>
      <c r="F146" s="80">
        <v>6970</v>
      </c>
      <c r="G146" s="80">
        <v>6970</v>
      </c>
      <c r="H146" s="80">
        <v>9200</v>
      </c>
      <c r="I146" s="80">
        <v>9500</v>
      </c>
      <c r="J146" s="172">
        <v>8800</v>
      </c>
      <c r="K146" s="351"/>
      <c r="L146" s="45">
        <v>9200</v>
      </c>
      <c r="M146" s="190"/>
      <c r="N146" s="192"/>
    </row>
    <row r="147" spans="1:15" s="193" customFormat="1" ht="20.25" customHeight="1" x14ac:dyDescent="0.2">
      <c r="A147" s="102"/>
      <c r="B147" s="57">
        <v>633</v>
      </c>
      <c r="C147" s="106" t="s">
        <v>29</v>
      </c>
      <c r="D147" s="172"/>
      <c r="E147" s="80"/>
      <c r="F147" s="80"/>
      <c r="G147" s="80"/>
      <c r="H147" s="80">
        <v>3431.55</v>
      </c>
      <c r="I147" s="80"/>
      <c r="J147" s="172"/>
      <c r="K147" s="351">
        <v>42.98</v>
      </c>
      <c r="L147" s="45">
        <v>3474.53</v>
      </c>
      <c r="M147" s="190"/>
      <c r="N147" s="192"/>
    </row>
    <row r="148" spans="1:15" s="193" customFormat="1" ht="18" customHeight="1" x14ac:dyDescent="0.2">
      <c r="A148" s="102"/>
      <c r="B148" s="57">
        <v>637</v>
      </c>
      <c r="C148" s="106" t="s">
        <v>52</v>
      </c>
      <c r="D148" s="172">
        <v>0</v>
      </c>
      <c r="E148" s="80">
        <v>12134.38</v>
      </c>
      <c r="F148" s="80">
        <v>7000</v>
      </c>
      <c r="G148" s="80">
        <v>7000</v>
      </c>
      <c r="H148" s="80">
        <v>6422.2</v>
      </c>
      <c r="I148" s="80">
        <v>1000</v>
      </c>
      <c r="J148" s="172">
        <v>1000</v>
      </c>
      <c r="K148" s="351"/>
      <c r="L148" s="45">
        <v>6422.2</v>
      </c>
      <c r="M148" s="190"/>
      <c r="N148" s="192"/>
    </row>
    <row r="149" spans="1:15" s="193" customFormat="1" ht="18" customHeight="1" x14ac:dyDescent="0.2">
      <c r="A149" s="102"/>
      <c r="B149" s="57">
        <v>636</v>
      </c>
      <c r="C149" s="106" t="s">
        <v>259</v>
      </c>
      <c r="D149" s="172"/>
      <c r="E149" s="80"/>
      <c r="F149" s="80"/>
      <c r="G149" s="80"/>
      <c r="H149" s="80">
        <v>0</v>
      </c>
      <c r="I149" s="80"/>
      <c r="J149" s="172"/>
      <c r="K149" s="351">
        <v>88</v>
      </c>
      <c r="L149" s="45">
        <v>88</v>
      </c>
      <c r="M149" s="190"/>
      <c r="N149" s="192"/>
    </row>
    <row r="150" spans="1:15" s="277" customFormat="1" ht="25.5" x14ac:dyDescent="0.2">
      <c r="A150" s="43"/>
      <c r="B150" s="108">
        <v>642</v>
      </c>
      <c r="C150" s="106" t="s">
        <v>87</v>
      </c>
      <c r="D150" s="80">
        <v>14000</v>
      </c>
      <c r="E150" s="45">
        <v>16000</v>
      </c>
      <c r="F150" s="45">
        <v>13000</v>
      </c>
      <c r="G150" s="45">
        <v>13000</v>
      </c>
      <c r="H150" s="45">
        <v>11000</v>
      </c>
      <c r="I150" s="45">
        <v>12000</v>
      </c>
      <c r="J150" s="114">
        <v>11500</v>
      </c>
      <c r="K150" s="351"/>
      <c r="L150" s="45">
        <v>11000</v>
      </c>
      <c r="M150" s="361"/>
      <c r="N150" s="357"/>
    </row>
    <row r="151" spans="1:15" x14ac:dyDescent="0.25">
      <c r="A151" s="101" t="s">
        <v>195</v>
      </c>
      <c r="B151" s="101"/>
      <c r="C151" s="101"/>
      <c r="D151" s="250">
        <f>D152</f>
        <v>5230.9400000000005</v>
      </c>
      <c r="E151" s="91">
        <f>SUM(E152)</f>
        <v>5327.9</v>
      </c>
      <c r="F151" s="91">
        <f>SUM(F152)</f>
        <v>5051.83</v>
      </c>
      <c r="G151" s="91">
        <f>SUM(G152)</f>
        <v>5051.83</v>
      </c>
      <c r="H151" s="91">
        <f t="shared" ref="H151:L151" si="72">SUM(H152)</f>
        <v>5100</v>
      </c>
      <c r="I151" s="91">
        <f t="shared" si="72"/>
        <v>4700</v>
      </c>
      <c r="J151" s="340">
        <f t="shared" si="72"/>
        <v>5150</v>
      </c>
      <c r="K151" s="351"/>
      <c r="L151" s="91">
        <f t="shared" si="72"/>
        <v>5100</v>
      </c>
      <c r="M151" s="236"/>
      <c r="N151" s="272"/>
      <c r="O151" s="5"/>
    </row>
    <row r="152" spans="1:15" s="12" customFormat="1" ht="12.75" x14ac:dyDescent="0.2">
      <c r="A152" s="102"/>
      <c r="B152" s="66">
        <v>630</v>
      </c>
      <c r="C152" s="102" t="s">
        <v>19</v>
      </c>
      <c r="D152" s="83">
        <f>SUM(D153:D156)</f>
        <v>5230.9400000000005</v>
      </c>
      <c r="E152" s="77">
        <v>5327.9</v>
      </c>
      <c r="F152" s="77">
        <f>SUM(F153:F156)</f>
        <v>5051.83</v>
      </c>
      <c r="G152" s="77">
        <f>SUM(G153:G156)</f>
        <v>5051.83</v>
      </c>
      <c r="H152" s="77">
        <f t="shared" ref="H152:I152" si="73">SUM(H153:H156)</f>
        <v>5100</v>
      </c>
      <c r="I152" s="77">
        <f t="shared" si="73"/>
        <v>4700</v>
      </c>
      <c r="J152" s="328">
        <f t="shared" ref="J152" si="74">SUM(J153:J156)</f>
        <v>5150</v>
      </c>
      <c r="K152" s="351"/>
      <c r="L152" s="77">
        <f t="shared" ref="L152" si="75">SUM(L153:L156)</f>
        <v>5100</v>
      </c>
      <c r="M152" s="361"/>
      <c r="N152" s="357"/>
      <c r="O152" s="277"/>
    </row>
    <row r="153" spans="1:15" x14ac:dyDescent="0.25">
      <c r="A153" s="73"/>
      <c r="B153" s="56">
        <v>632</v>
      </c>
      <c r="C153" s="106" t="s">
        <v>89</v>
      </c>
      <c r="D153" s="80">
        <v>811.07</v>
      </c>
      <c r="E153" s="69">
        <v>679.69</v>
      </c>
      <c r="F153" s="69">
        <v>1200</v>
      </c>
      <c r="G153" s="69">
        <v>1200</v>
      </c>
      <c r="H153" s="69">
        <v>1100</v>
      </c>
      <c r="I153" s="69">
        <v>1000</v>
      </c>
      <c r="J153" s="331">
        <v>1150</v>
      </c>
      <c r="K153" s="351"/>
      <c r="L153" s="69">
        <v>1100</v>
      </c>
      <c r="M153" s="236"/>
      <c r="N153" s="272"/>
      <c r="O153" s="5"/>
    </row>
    <row r="154" spans="1:15" x14ac:dyDescent="0.25">
      <c r="A154" s="73"/>
      <c r="B154" s="56">
        <v>633</v>
      </c>
      <c r="C154" s="106" t="s">
        <v>90</v>
      </c>
      <c r="D154" s="80">
        <v>2584.46</v>
      </c>
      <c r="E154" s="69">
        <v>1057.06</v>
      </c>
      <c r="F154" s="69">
        <v>1151.83</v>
      </c>
      <c r="G154" s="69">
        <v>1151.83</v>
      </c>
      <c r="H154" s="69">
        <v>2500</v>
      </c>
      <c r="I154" s="69">
        <v>2000</v>
      </c>
      <c r="J154" s="331">
        <v>2000</v>
      </c>
      <c r="K154" s="351"/>
      <c r="L154" s="69">
        <v>2500</v>
      </c>
      <c r="M154" s="236"/>
      <c r="N154" s="272"/>
      <c r="O154" s="5"/>
    </row>
    <row r="155" spans="1:15" s="12" customFormat="1" ht="12.75" x14ac:dyDescent="0.2">
      <c r="A155" s="73"/>
      <c r="B155" s="56">
        <v>635</v>
      </c>
      <c r="C155" s="106" t="s">
        <v>91</v>
      </c>
      <c r="D155" s="80">
        <v>1081.4000000000001</v>
      </c>
      <c r="E155" s="45">
        <v>2871.9</v>
      </c>
      <c r="F155" s="45">
        <v>1200</v>
      </c>
      <c r="G155" s="45">
        <v>1200</v>
      </c>
      <c r="H155" s="45">
        <v>500</v>
      </c>
      <c r="I155" s="45">
        <v>600</v>
      </c>
      <c r="J155" s="114">
        <v>800</v>
      </c>
      <c r="K155" s="351"/>
      <c r="L155" s="45">
        <v>500</v>
      </c>
      <c r="M155" s="361"/>
      <c r="N155" s="357"/>
      <c r="O155" s="277"/>
    </row>
    <row r="156" spans="1:15" x14ac:dyDescent="0.25">
      <c r="A156" s="73"/>
      <c r="B156" s="56">
        <v>637</v>
      </c>
      <c r="C156" s="147" t="s">
        <v>187</v>
      </c>
      <c r="D156" s="82">
        <v>754.01</v>
      </c>
      <c r="E156" s="69">
        <v>719.25</v>
      </c>
      <c r="F156" s="69">
        <v>1500</v>
      </c>
      <c r="G156" s="69">
        <v>1500</v>
      </c>
      <c r="H156" s="69">
        <v>1000</v>
      </c>
      <c r="I156" s="69">
        <v>1100</v>
      </c>
      <c r="J156" s="331">
        <v>1200</v>
      </c>
      <c r="K156" s="351"/>
      <c r="L156" s="69">
        <v>1000</v>
      </c>
      <c r="M156" s="236"/>
      <c r="N156" s="272"/>
      <c r="O156" s="5"/>
    </row>
    <row r="157" spans="1:15" x14ac:dyDescent="0.25">
      <c r="A157" s="210" t="s">
        <v>181</v>
      </c>
      <c r="B157" s="210" t="s">
        <v>191</v>
      </c>
      <c r="C157" s="101"/>
      <c r="D157" s="250">
        <f>SUM(D158:D160)</f>
        <v>3520.17</v>
      </c>
      <c r="E157" s="91">
        <f>SUM(E158:E160)</f>
        <v>1498.59</v>
      </c>
      <c r="F157" s="91">
        <f>SUM(F158:F160)</f>
        <v>1460</v>
      </c>
      <c r="G157" s="91">
        <f>SUM(G158:G160)</f>
        <v>1460</v>
      </c>
      <c r="H157" s="91">
        <f t="shared" ref="H157:I157" si="76">SUM(H158:H160)</f>
        <v>3118.95</v>
      </c>
      <c r="I157" s="91">
        <f t="shared" si="76"/>
        <v>1220</v>
      </c>
      <c r="J157" s="340">
        <f t="shared" ref="J157" si="77">SUM(J158:J160)</f>
        <v>1410</v>
      </c>
      <c r="K157" s="44">
        <f>K159</f>
        <v>335.6</v>
      </c>
      <c r="L157" s="91">
        <f t="shared" ref="L157" si="78">SUM(L158:L160)</f>
        <v>3454.55</v>
      </c>
      <c r="M157" s="236"/>
      <c r="N157" s="272"/>
      <c r="O157" s="5"/>
    </row>
    <row r="158" spans="1:15" ht="26.25" x14ac:dyDescent="0.25">
      <c r="A158" s="138"/>
      <c r="B158" s="99">
        <v>610</v>
      </c>
      <c r="C158" s="97" t="s">
        <v>3</v>
      </c>
      <c r="D158" s="80">
        <v>0</v>
      </c>
      <c r="E158" s="201">
        <v>180.64</v>
      </c>
      <c r="F158" s="201">
        <v>0</v>
      </c>
      <c r="G158" s="201">
        <v>0</v>
      </c>
      <c r="H158" s="201">
        <v>2600</v>
      </c>
      <c r="I158" s="201">
        <v>0</v>
      </c>
      <c r="J158" s="338">
        <v>0</v>
      </c>
      <c r="K158" s="351"/>
      <c r="L158" s="69">
        <v>2600</v>
      </c>
      <c r="M158" s="236"/>
      <c r="N158" s="272"/>
      <c r="O158" s="5"/>
    </row>
    <row r="159" spans="1:15" x14ac:dyDescent="0.25">
      <c r="A159" s="100"/>
      <c r="B159" s="54">
        <v>620</v>
      </c>
      <c r="C159" s="97" t="s">
        <v>75</v>
      </c>
      <c r="D159" s="80">
        <v>262.55</v>
      </c>
      <c r="E159" s="201">
        <v>87.34</v>
      </c>
      <c r="F159" s="201">
        <v>360</v>
      </c>
      <c r="G159" s="201">
        <v>360</v>
      </c>
      <c r="H159" s="201">
        <v>418.95</v>
      </c>
      <c r="I159" s="201">
        <v>220</v>
      </c>
      <c r="J159" s="338">
        <v>210</v>
      </c>
      <c r="K159" s="351">
        <v>335.6</v>
      </c>
      <c r="L159" s="69">
        <v>754.55</v>
      </c>
      <c r="M159" s="236"/>
      <c r="N159" s="272"/>
      <c r="O159" s="5"/>
    </row>
    <row r="160" spans="1:15" x14ac:dyDescent="0.25">
      <c r="A160" s="100"/>
      <c r="B160" s="76">
        <v>633009</v>
      </c>
      <c r="C160" s="97" t="s">
        <v>258</v>
      </c>
      <c r="D160" s="80">
        <v>3257.62</v>
      </c>
      <c r="E160" s="201">
        <v>1230.6099999999999</v>
      </c>
      <c r="F160" s="201">
        <v>1100</v>
      </c>
      <c r="G160" s="201">
        <v>1100</v>
      </c>
      <c r="H160" s="201">
        <v>100</v>
      </c>
      <c r="I160" s="201">
        <v>1000</v>
      </c>
      <c r="J160" s="338">
        <v>1200</v>
      </c>
      <c r="K160" s="351"/>
      <c r="L160" s="69">
        <v>100</v>
      </c>
      <c r="M160" s="236"/>
      <c r="N160" s="272"/>
      <c r="O160" s="5"/>
    </row>
    <row r="161" spans="1:15" x14ac:dyDescent="0.25">
      <c r="A161" s="100"/>
      <c r="B161" s="76">
        <v>633006</v>
      </c>
      <c r="C161" s="97" t="s">
        <v>29</v>
      </c>
      <c r="D161" s="80"/>
      <c r="E161" s="201"/>
      <c r="F161" s="201"/>
      <c r="G161" s="201"/>
      <c r="H161" s="201">
        <v>7.5</v>
      </c>
      <c r="I161" s="201"/>
      <c r="J161" s="338"/>
      <c r="K161" s="351"/>
      <c r="L161" s="69">
        <v>7.5</v>
      </c>
      <c r="M161" s="236"/>
      <c r="N161" s="272"/>
      <c r="O161" s="5"/>
    </row>
    <row r="162" spans="1:15" x14ac:dyDescent="0.25">
      <c r="A162" s="101" t="s">
        <v>88</v>
      </c>
      <c r="B162" s="59"/>
      <c r="C162" s="136"/>
      <c r="D162" s="91">
        <f>SUM(D163+D165)</f>
        <v>3988.81</v>
      </c>
      <c r="E162" s="91">
        <f>SUM(E163+E165)</f>
        <v>5801.68</v>
      </c>
      <c r="F162" s="79">
        <f t="shared" ref="F162:L162" si="79">F163+F165</f>
        <v>9700</v>
      </c>
      <c r="G162" s="79">
        <f t="shared" si="79"/>
        <v>9700</v>
      </c>
      <c r="H162" s="79">
        <f t="shared" si="79"/>
        <v>8500</v>
      </c>
      <c r="I162" s="79">
        <f t="shared" si="79"/>
        <v>7000</v>
      </c>
      <c r="J162" s="173">
        <f t="shared" si="79"/>
        <v>6300</v>
      </c>
      <c r="K162" s="351"/>
      <c r="L162" s="79">
        <f t="shared" si="79"/>
        <v>8500</v>
      </c>
      <c r="M162" s="236"/>
      <c r="N162" s="272"/>
      <c r="O162" s="5"/>
    </row>
    <row r="163" spans="1:15" x14ac:dyDescent="0.25">
      <c r="A163" s="102"/>
      <c r="B163" s="54">
        <v>630</v>
      </c>
      <c r="C163" s="102" t="s">
        <v>19</v>
      </c>
      <c r="D163" s="83">
        <f>D164</f>
        <v>3288.81</v>
      </c>
      <c r="E163" s="83">
        <f>E164</f>
        <v>1801.68</v>
      </c>
      <c r="F163" s="77">
        <f>SUM(F164)</f>
        <v>3200</v>
      </c>
      <c r="G163" s="77">
        <f>SUM(G164)</f>
        <v>3200</v>
      </c>
      <c r="H163" s="77">
        <f t="shared" ref="H163:L163" si="80">SUM(H164)</f>
        <v>3100</v>
      </c>
      <c r="I163" s="77">
        <f t="shared" si="80"/>
        <v>3000</v>
      </c>
      <c r="J163" s="328">
        <f t="shared" si="80"/>
        <v>3100</v>
      </c>
      <c r="K163" s="351"/>
      <c r="L163" s="77">
        <f t="shared" si="80"/>
        <v>3100</v>
      </c>
      <c r="M163" s="236"/>
      <c r="N163" s="272"/>
      <c r="O163" s="5"/>
    </row>
    <row r="164" spans="1:15" x14ac:dyDescent="0.25">
      <c r="A164" s="70"/>
      <c r="B164" s="55">
        <v>633</v>
      </c>
      <c r="C164" s="106" t="s">
        <v>188</v>
      </c>
      <c r="D164" s="82">
        <v>3288.81</v>
      </c>
      <c r="E164" s="69">
        <v>1801.68</v>
      </c>
      <c r="F164" s="69">
        <v>3200</v>
      </c>
      <c r="G164" s="69">
        <v>3200</v>
      </c>
      <c r="H164" s="69">
        <v>3100</v>
      </c>
      <c r="I164" s="45">
        <v>3000</v>
      </c>
      <c r="J164" s="114">
        <v>3100</v>
      </c>
      <c r="K164" s="351"/>
      <c r="L164" s="69">
        <v>3100</v>
      </c>
      <c r="M164" s="236"/>
      <c r="N164" s="272"/>
      <c r="O164" s="5"/>
    </row>
    <row r="165" spans="1:15" x14ac:dyDescent="0.25">
      <c r="A165" s="100"/>
      <c r="B165" s="54">
        <v>640</v>
      </c>
      <c r="C165" s="102" t="s">
        <v>61</v>
      </c>
      <c r="D165" s="77">
        <f>SUM(D166)</f>
        <v>700</v>
      </c>
      <c r="E165" s="77">
        <f>SUM(E166)</f>
        <v>4000</v>
      </c>
      <c r="F165" s="77">
        <v>6500</v>
      </c>
      <c r="G165" s="77">
        <v>6500</v>
      </c>
      <c r="H165" s="77">
        <f t="shared" ref="H165:L165" si="81">SUM(H166)</f>
        <v>5400</v>
      </c>
      <c r="I165" s="77">
        <f t="shared" si="81"/>
        <v>4000</v>
      </c>
      <c r="J165" s="328">
        <f t="shared" si="81"/>
        <v>3200</v>
      </c>
      <c r="K165" s="351"/>
      <c r="L165" s="77">
        <f t="shared" si="81"/>
        <v>5400</v>
      </c>
      <c r="M165" s="236"/>
      <c r="N165" s="272"/>
      <c r="O165" s="5"/>
    </row>
    <row r="166" spans="1:15" s="5" customFormat="1" ht="39" x14ac:dyDescent="0.25">
      <c r="A166" s="43"/>
      <c r="B166" s="55">
        <v>642</v>
      </c>
      <c r="C166" s="106" t="s">
        <v>234</v>
      </c>
      <c r="D166" s="82">
        <v>700</v>
      </c>
      <c r="E166" s="69">
        <v>4000</v>
      </c>
      <c r="F166" s="69">
        <v>6500</v>
      </c>
      <c r="G166" s="69">
        <v>6500</v>
      </c>
      <c r="H166" s="69">
        <v>5400</v>
      </c>
      <c r="I166" s="69">
        <v>4000</v>
      </c>
      <c r="J166" s="331">
        <v>3200</v>
      </c>
      <c r="K166" s="351"/>
      <c r="L166" s="69">
        <v>5400</v>
      </c>
      <c r="M166" s="236"/>
      <c r="N166" s="272"/>
    </row>
    <row r="167" spans="1:15" x14ac:dyDescent="0.25">
      <c r="A167" s="101" t="s">
        <v>92</v>
      </c>
      <c r="B167" s="98"/>
      <c r="C167" s="136"/>
      <c r="D167" s="91">
        <f>D168</f>
        <v>4315.09</v>
      </c>
      <c r="E167" s="91">
        <f>SUM(E168)</f>
        <v>1265.43</v>
      </c>
      <c r="F167" s="91">
        <f>SUM(F168)</f>
        <v>900</v>
      </c>
      <c r="G167" s="91">
        <f>SUM(G168)</f>
        <v>900</v>
      </c>
      <c r="H167" s="91">
        <f t="shared" ref="H167:L167" si="82">SUM(H168)</f>
        <v>938.5</v>
      </c>
      <c r="I167" s="91">
        <f t="shared" si="82"/>
        <v>700</v>
      </c>
      <c r="J167" s="340">
        <f t="shared" si="82"/>
        <v>790</v>
      </c>
      <c r="K167" s="351"/>
      <c r="L167" s="91">
        <f t="shared" si="82"/>
        <v>938.5</v>
      </c>
      <c r="M167" s="236"/>
      <c r="N167" s="272"/>
      <c r="O167" s="5"/>
    </row>
    <row r="168" spans="1:15" x14ac:dyDescent="0.25">
      <c r="A168" s="102"/>
      <c r="B168" s="54">
        <v>630</v>
      </c>
      <c r="C168" s="102" t="s">
        <v>19</v>
      </c>
      <c r="D168" s="77">
        <f>SUM(D169:D171)</f>
        <v>4315.09</v>
      </c>
      <c r="E168" s="77">
        <v>1265.43</v>
      </c>
      <c r="F168" s="77">
        <f>F169+F171</f>
        <v>900</v>
      </c>
      <c r="G168" s="77">
        <f>G169+G171</f>
        <v>900</v>
      </c>
      <c r="H168" s="77">
        <f>H169+H170+H171</f>
        <v>938.5</v>
      </c>
      <c r="I168" s="77">
        <f>SUM(I169:I171)</f>
        <v>700</v>
      </c>
      <c r="J168" s="328">
        <f>J169+J171</f>
        <v>790</v>
      </c>
      <c r="K168" s="351"/>
      <c r="L168" s="77">
        <f>L169+L170+L171</f>
        <v>938.5</v>
      </c>
      <c r="M168" s="236"/>
      <c r="N168" s="272"/>
      <c r="O168" s="5"/>
    </row>
    <row r="169" spans="1:15" x14ac:dyDescent="0.25">
      <c r="A169" s="43"/>
      <c r="B169" s="57">
        <v>636</v>
      </c>
      <c r="C169" s="70" t="s">
        <v>93</v>
      </c>
      <c r="D169" s="82">
        <v>191.2</v>
      </c>
      <c r="E169" s="69">
        <v>191.2</v>
      </c>
      <c r="F169" s="69">
        <v>200</v>
      </c>
      <c r="G169" s="69">
        <v>200</v>
      </c>
      <c r="H169" s="69">
        <v>200</v>
      </c>
      <c r="I169" s="69">
        <v>200</v>
      </c>
      <c r="J169" s="331">
        <v>190</v>
      </c>
      <c r="K169" s="351"/>
      <c r="L169" s="69">
        <v>200</v>
      </c>
      <c r="M169" s="236"/>
      <c r="N169" s="272"/>
      <c r="O169" s="5"/>
    </row>
    <row r="170" spans="1:15" ht="27" customHeight="1" x14ac:dyDescent="0.25">
      <c r="A170" s="43"/>
      <c r="B170" s="55">
        <v>637004</v>
      </c>
      <c r="C170" s="106" t="s">
        <v>256</v>
      </c>
      <c r="D170" s="80">
        <v>3477.6</v>
      </c>
      <c r="E170" s="69">
        <v>271.27</v>
      </c>
      <c r="F170" s="69">
        <v>0</v>
      </c>
      <c r="G170" s="69">
        <v>0</v>
      </c>
      <c r="H170" s="69">
        <v>38.5</v>
      </c>
      <c r="I170" s="69">
        <v>0</v>
      </c>
      <c r="J170" s="331">
        <v>0</v>
      </c>
      <c r="K170" s="351"/>
      <c r="L170" s="69">
        <v>38.5</v>
      </c>
      <c r="M170" s="236"/>
      <c r="N170" s="272"/>
      <c r="O170" s="5"/>
    </row>
    <row r="171" spans="1:15" ht="26.25" customHeight="1" x14ac:dyDescent="0.25">
      <c r="A171" s="43"/>
      <c r="B171" s="56">
        <v>635006</v>
      </c>
      <c r="C171" s="147" t="s">
        <v>94</v>
      </c>
      <c r="D171" s="80">
        <v>646.29</v>
      </c>
      <c r="E171" s="69">
        <v>520.62</v>
      </c>
      <c r="F171" s="69">
        <v>700</v>
      </c>
      <c r="G171" s="69">
        <v>700</v>
      </c>
      <c r="H171" s="69">
        <v>700</v>
      </c>
      <c r="I171" s="69">
        <v>500</v>
      </c>
      <c r="J171" s="331">
        <v>600</v>
      </c>
      <c r="K171" s="351"/>
      <c r="L171" s="69">
        <v>700</v>
      </c>
      <c r="M171" s="236"/>
      <c r="N171" s="272"/>
      <c r="O171" s="5"/>
    </row>
    <row r="172" spans="1:15" x14ac:dyDescent="0.25">
      <c r="A172" s="101" t="s">
        <v>95</v>
      </c>
      <c r="B172" s="59"/>
      <c r="C172" s="136"/>
      <c r="D172" s="227">
        <f>D173</f>
        <v>10495.89</v>
      </c>
      <c r="E172" s="79">
        <f t="shared" ref="E172" si="83">E173</f>
        <v>5066.82</v>
      </c>
      <c r="F172" s="79">
        <f>F173</f>
        <v>2550</v>
      </c>
      <c r="G172" s="79">
        <f>G173</f>
        <v>2550</v>
      </c>
      <c r="H172" s="79">
        <f t="shared" ref="H172:L172" si="84">H173</f>
        <v>2500</v>
      </c>
      <c r="I172" s="79">
        <f t="shared" si="84"/>
        <v>2600</v>
      </c>
      <c r="J172" s="173">
        <f t="shared" si="84"/>
        <v>2400</v>
      </c>
      <c r="K172" s="351"/>
      <c r="L172" s="79">
        <f t="shared" si="84"/>
        <v>2500</v>
      </c>
      <c r="M172" s="236"/>
      <c r="N172" s="272"/>
      <c r="O172" s="5"/>
    </row>
    <row r="173" spans="1:15" x14ac:dyDescent="0.25">
      <c r="A173" s="102"/>
      <c r="B173" s="54">
        <v>630</v>
      </c>
      <c r="C173" s="102" t="s">
        <v>19</v>
      </c>
      <c r="D173" s="44">
        <f t="shared" ref="D173:L173" si="85">SUM(D174:D177)</f>
        <v>10495.89</v>
      </c>
      <c r="E173" s="44">
        <f t="shared" si="85"/>
        <v>5066.82</v>
      </c>
      <c r="F173" s="77">
        <f t="shared" si="85"/>
        <v>2550</v>
      </c>
      <c r="G173" s="77">
        <f t="shared" si="85"/>
        <v>2550</v>
      </c>
      <c r="H173" s="77">
        <f t="shared" si="85"/>
        <v>2500</v>
      </c>
      <c r="I173" s="77">
        <f t="shared" si="85"/>
        <v>2600</v>
      </c>
      <c r="J173" s="328">
        <f t="shared" si="85"/>
        <v>2400</v>
      </c>
      <c r="K173" s="351"/>
      <c r="L173" s="77">
        <f t="shared" si="85"/>
        <v>2500</v>
      </c>
      <c r="M173" s="236"/>
      <c r="N173" s="272"/>
      <c r="O173" s="5"/>
    </row>
    <row r="174" spans="1:15" x14ac:dyDescent="0.25">
      <c r="A174" s="70"/>
      <c r="B174" s="57">
        <v>632</v>
      </c>
      <c r="C174" s="70" t="s">
        <v>66</v>
      </c>
      <c r="D174" s="45">
        <v>1584.85</v>
      </c>
      <c r="E174" s="69">
        <v>1571.87</v>
      </c>
      <c r="F174" s="69">
        <v>1900</v>
      </c>
      <c r="G174" s="69">
        <v>1900</v>
      </c>
      <c r="H174" s="69">
        <v>1500</v>
      </c>
      <c r="I174" s="69">
        <v>1600</v>
      </c>
      <c r="J174" s="331">
        <v>1500</v>
      </c>
      <c r="K174" s="351"/>
      <c r="L174" s="69">
        <v>1500</v>
      </c>
      <c r="M174" s="236"/>
      <c r="N174" s="272"/>
      <c r="O174" s="5"/>
    </row>
    <row r="175" spans="1:15" x14ac:dyDescent="0.25">
      <c r="A175" s="70"/>
      <c r="B175" s="57">
        <v>633</v>
      </c>
      <c r="C175" s="70" t="s">
        <v>211</v>
      </c>
      <c r="D175" s="45">
        <v>0</v>
      </c>
      <c r="E175" s="45">
        <v>581.97</v>
      </c>
      <c r="F175" s="69">
        <v>550</v>
      </c>
      <c r="G175" s="69">
        <v>550</v>
      </c>
      <c r="H175" s="69">
        <v>900</v>
      </c>
      <c r="I175" s="69">
        <v>800</v>
      </c>
      <c r="J175" s="331">
        <v>600</v>
      </c>
      <c r="K175" s="351"/>
      <c r="L175" s="69">
        <v>900</v>
      </c>
      <c r="M175" s="236"/>
      <c r="N175" s="272"/>
      <c r="O175" s="5"/>
    </row>
    <row r="176" spans="1:15" x14ac:dyDescent="0.25">
      <c r="A176" s="43"/>
      <c r="B176" s="57">
        <v>635</v>
      </c>
      <c r="C176" s="106" t="s">
        <v>80</v>
      </c>
      <c r="D176" s="200">
        <v>7411.04</v>
      </c>
      <c r="E176" s="45">
        <v>2703.98</v>
      </c>
      <c r="F176" s="69">
        <v>100</v>
      </c>
      <c r="G176" s="69">
        <v>100</v>
      </c>
      <c r="H176" s="69">
        <v>100</v>
      </c>
      <c r="I176" s="69">
        <v>100</v>
      </c>
      <c r="J176" s="331">
        <v>200</v>
      </c>
      <c r="K176" s="351"/>
      <c r="L176" s="69">
        <v>100</v>
      </c>
      <c r="M176" s="236"/>
      <c r="N176" s="272"/>
      <c r="O176" s="5"/>
    </row>
    <row r="177" spans="1:15" x14ac:dyDescent="0.25">
      <c r="A177" s="43"/>
      <c r="B177" s="57">
        <v>637</v>
      </c>
      <c r="C177" s="106" t="s">
        <v>52</v>
      </c>
      <c r="D177" s="200">
        <v>1500</v>
      </c>
      <c r="E177" s="69">
        <v>209</v>
      </c>
      <c r="F177" s="69">
        <v>0</v>
      </c>
      <c r="G177" s="69">
        <v>0</v>
      </c>
      <c r="H177" s="69">
        <v>0</v>
      </c>
      <c r="I177" s="69">
        <v>100</v>
      </c>
      <c r="J177" s="331">
        <v>100</v>
      </c>
      <c r="K177" s="351"/>
      <c r="L177" s="69">
        <v>0</v>
      </c>
      <c r="M177" s="236"/>
      <c r="N177" s="272"/>
      <c r="O177" s="5"/>
    </row>
    <row r="178" spans="1:15" s="5" customFormat="1" x14ac:dyDescent="0.25">
      <c r="A178" s="101" t="s">
        <v>96</v>
      </c>
      <c r="B178" s="218"/>
      <c r="C178" s="136"/>
      <c r="D178" s="79">
        <f>D185+D188</f>
        <v>34951.129999999997</v>
      </c>
      <c r="E178" s="91">
        <f t="shared" ref="E178:J178" si="86">SUM(E185:E188)</f>
        <v>7274.14</v>
      </c>
      <c r="F178" s="91">
        <f t="shared" si="86"/>
        <v>11263.859999999999</v>
      </c>
      <c r="G178" s="91">
        <f t="shared" si="86"/>
        <v>11263.859999999999</v>
      </c>
      <c r="H178" s="91">
        <f t="shared" si="86"/>
        <v>2561.34</v>
      </c>
      <c r="I178" s="91">
        <f t="shared" si="86"/>
        <v>0</v>
      </c>
      <c r="J178" s="340">
        <f t="shared" si="86"/>
        <v>0</v>
      </c>
      <c r="K178" s="44">
        <f>K179+K180+K181+K182+K183+K184+K186</f>
        <v>8818.0500000000011</v>
      </c>
      <c r="L178" s="91">
        <f>SUM(L179:L188)</f>
        <v>11379.390000000001</v>
      </c>
      <c r="M178" s="236"/>
      <c r="N178" s="272"/>
    </row>
    <row r="179" spans="1:15" s="5" customFormat="1" x14ac:dyDescent="0.25">
      <c r="A179" s="371"/>
      <c r="B179" s="373">
        <v>637</v>
      </c>
      <c r="C179" s="301" t="s">
        <v>263</v>
      </c>
      <c r="D179" s="305"/>
      <c r="E179" s="305"/>
      <c r="F179" s="305"/>
      <c r="G179" s="305"/>
      <c r="H179" s="302">
        <v>0</v>
      </c>
      <c r="I179" s="91"/>
      <c r="J179" s="340"/>
      <c r="K179" s="351">
        <v>4985</v>
      </c>
      <c r="L179" s="69">
        <v>4985</v>
      </c>
      <c r="M179" s="236"/>
      <c r="N179" s="272"/>
    </row>
    <row r="180" spans="1:15" s="5" customFormat="1" x14ac:dyDescent="0.25">
      <c r="A180" s="371"/>
      <c r="B180" s="373">
        <v>637</v>
      </c>
      <c r="C180" s="301" t="s">
        <v>264</v>
      </c>
      <c r="D180" s="305"/>
      <c r="E180" s="305"/>
      <c r="F180" s="305"/>
      <c r="G180" s="305"/>
      <c r="H180" s="302">
        <v>0</v>
      </c>
      <c r="I180" s="91"/>
      <c r="J180" s="340"/>
      <c r="K180" s="351">
        <v>1150</v>
      </c>
      <c r="L180" s="69">
        <v>1150</v>
      </c>
      <c r="M180" s="236"/>
      <c r="N180" s="272"/>
    </row>
    <row r="181" spans="1:15" s="5" customFormat="1" x14ac:dyDescent="0.25">
      <c r="A181" s="371"/>
      <c r="B181" s="373">
        <v>637</v>
      </c>
      <c r="C181" s="301" t="s">
        <v>265</v>
      </c>
      <c r="D181" s="305"/>
      <c r="E181" s="305"/>
      <c r="F181" s="305"/>
      <c r="G181" s="305"/>
      <c r="H181" s="302">
        <v>0</v>
      </c>
      <c r="I181" s="91"/>
      <c r="J181" s="340"/>
      <c r="K181" s="351">
        <v>580</v>
      </c>
      <c r="L181" s="69">
        <v>580</v>
      </c>
      <c r="M181" s="236"/>
      <c r="N181" s="272"/>
    </row>
    <row r="182" spans="1:15" s="310" customFormat="1" x14ac:dyDescent="0.25">
      <c r="A182" s="371"/>
      <c r="B182" s="373">
        <v>620</v>
      </c>
      <c r="C182" s="301" t="s">
        <v>260</v>
      </c>
      <c r="D182" s="305"/>
      <c r="E182" s="305"/>
      <c r="F182" s="305"/>
      <c r="G182" s="305"/>
      <c r="H182" s="302">
        <v>0</v>
      </c>
      <c r="I182" s="305"/>
      <c r="J182" s="372"/>
      <c r="K182" s="368">
        <v>1739.7</v>
      </c>
      <c r="L182" s="303">
        <v>1739.7</v>
      </c>
      <c r="M182" s="359"/>
      <c r="N182" s="360"/>
    </row>
    <row r="183" spans="1:15" s="310" customFormat="1" x14ac:dyDescent="0.25">
      <c r="A183" s="371"/>
      <c r="B183" s="373">
        <v>620</v>
      </c>
      <c r="C183" s="301" t="s">
        <v>261</v>
      </c>
      <c r="D183" s="305"/>
      <c r="E183" s="305"/>
      <c r="F183" s="305"/>
      <c r="G183" s="305"/>
      <c r="H183" s="302">
        <v>0</v>
      </c>
      <c r="I183" s="305"/>
      <c r="J183" s="372"/>
      <c r="K183" s="368">
        <v>224</v>
      </c>
      <c r="L183" s="303">
        <v>224</v>
      </c>
      <c r="M183" s="359"/>
      <c r="N183" s="360"/>
    </row>
    <row r="184" spans="1:15" s="310" customFormat="1" x14ac:dyDescent="0.25">
      <c r="A184" s="371"/>
      <c r="B184" s="373">
        <v>620</v>
      </c>
      <c r="C184" s="301" t="s">
        <v>262</v>
      </c>
      <c r="D184" s="305"/>
      <c r="E184" s="305"/>
      <c r="F184" s="305"/>
      <c r="G184" s="305"/>
      <c r="H184" s="302">
        <v>0</v>
      </c>
      <c r="I184" s="305"/>
      <c r="J184" s="372"/>
      <c r="K184" s="368">
        <v>117</v>
      </c>
      <c r="L184" s="303">
        <v>117</v>
      </c>
      <c r="M184" s="359"/>
      <c r="N184" s="360"/>
    </row>
    <row r="185" spans="1:15" s="5" customFormat="1" x14ac:dyDescent="0.25">
      <c r="A185" s="70"/>
      <c r="B185" s="108">
        <v>633</v>
      </c>
      <c r="C185" s="106" t="s">
        <v>67</v>
      </c>
      <c r="D185" s="77">
        <v>451.13</v>
      </c>
      <c r="E185" s="45">
        <v>384.14</v>
      </c>
      <c r="F185" s="69">
        <v>315.31</v>
      </c>
      <c r="G185" s="69">
        <v>315.31</v>
      </c>
      <c r="H185" s="69">
        <v>15.49</v>
      </c>
      <c r="I185" s="69">
        <v>0</v>
      </c>
      <c r="J185" s="331">
        <v>0</v>
      </c>
      <c r="K185" s="351"/>
      <c r="L185" s="69">
        <v>15.49</v>
      </c>
      <c r="M185" s="236"/>
      <c r="N185" s="272"/>
    </row>
    <row r="186" spans="1:15" s="5" customFormat="1" x14ac:dyDescent="0.25">
      <c r="A186" s="70"/>
      <c r="B186" s="108">
        <v>637004</v>
      </c>
      <c r="C186" s="106" t="s">
        <v>52</v>
      </c>
      <c r="D186" s="77"/>
      <c r="E186" s="45"/>
      <c r="F186" s="69"/>
      <c r="G186" s="69"/>
      <c r="H186" s="69">
        <v>199.85</v>
      </c>
      <c r="I186" s="69"/>
      <c r="J186" s="331"/>
      <c r="K186" s="351">
        <v>22.35</v>
      </c>
      <c r="L186" s="69">
        <v>222.2</v>
      </c>
      <c r="M186" s="236"/>
      <c r="N186" s="272"/>
    </row>
    <row r="187" spans="1:15" s="5" customFormat="1" x14ac:dyDescent="0.25">
      <c r="A187" s="70"/>
      <c r="B187" s="108">
        <v>635</v>
      </c>
      <c r="C187" s="106" t="s">
        <v>80</v>
      </c>
      <c r="D187" s="77"/>
      <c r="E187" s="45">
        <v>6890</v>
      </c>
      <c r="F187" s="69">
        <v>0</v>
      </c>
      <c r="G187" s="69">
        <v>0</v>
      </c>
      <c r="H187" s="69">
        <v>0</v>
      </c>
      <c r="I187" s="69">
        <v>0</v>
      </c>
      <c r="J187" s="331">
        <v>0</v>
      </c>
      <c r="K187" s="351"/>
      <c r="L187" s="69">
        <v>0</v>
      </c>
      <c r="M187" s="236"/>
      <c r="N187" s="272"/>
    </row>
    <row r="188" spans="1:15" s="5" customFormat="1" x14ac:dyDescent="0.25">
      <c r="A188" s="70"/>
      <c r="B188" s="108">
        <v>637</v>
      </c>
      <c r="C188" s="106" t="s">
        <v>249</v>
      </c>
      <c r="D188" s="80">
        <v>34500</v>
      </c>
      <c r="E188" s="69">
        <v>0</v>
      </c>
      <c r="F188" s="69">
        <v>10948.55</v>
      </c>
      <c r="G188" s="69">
        <v>10948.55</v>
      </c>
      <c r="H188" s="69">
        <v>2346</v>
      </c>
      <c r="I188" s="69">
        <v>0</v>
      </c>
      <c r="J188" s="331">
        <v>0</v>
      </c>
      <c r="K188" s="351"/>
      <c r="L188" s="69">
        <v>2346</v>
      </c>
      <c r="M188" s="236"/>
      <c r="N188" s="272"/>
    </row>
    <row r="189" spans="1:15" s="5" customFormat="1" x14ac:dyDescent="0.25">
      <c r="A189" s="101" t="s">
        <v>97</v>
      </c>
      <c r="B189" s="98"/>
      <c r="C189" s="136"/>
      <c r="D189" s="91">
        <f>D190+D194+D193</f>
        <v>36487.26</v>
      </c>
      <c r="E189" s="91">
        <f>E191+E192+E193+E194+E195</f>
        <v>40948.409999999996</v>
      </c>
      <c r="F189" s="79">
        <f>SUM(F190+F193+F194)</f>
        <v>41100</v>
      </c>
      <c r="G189" s="79">
        <f>SUM(G190+G193+G194)</f>
        <v>41100</v>
      </c>
      <c r="H189" s="79">
        <f>SUM(H190+H194)</f>
        <v>15184</v>
      </c>
      <c r="I189" s="79">
        <f>SUM(I190+I194)</f>
        <v>15800</v>
      </c>
      <c r="J189" s="173">
        <f>SUM(J190+J194)</f>
        <v>16700</v>
      </c>
      <c r="K189" s="44">
        <f>K192</f>
        <v>24000</v>
      </c>
      <c r="L189" s="79">
        <f>SUM(L190+L194)</f>
        <v>39184</v>
      </c>
      <c r="M189" s="236"/>
      <c r="N189" s="272"/>
    </row>
    <row r="190" spans="1:15" s="5" customFormat="1" x14ac:dyDescent="0.25">
      <c r="A190" s="100"/>
      <c r="B190" s="54">
        <v>630</v>
      </c>
      <c r="C190" s="97" t="s">
        <v>19</v>
      </c>
      <c r="D190" s="77">
        <f>D191+D192</f>
        <v>34393.18</v>
      </c>
      <c r="E190" s="77">
        <v>38830.81</v>
      </c>
      <c r="F190" s="77">
        <f>SUM(F191:F192)</f>
        <v>39100</v>
      </c>
      <c r="G190" s="77">
        <f>SUM(G191:G192)</f>
        <v>39100</v>
      </c>
      <c r="H190" s="77">
        <f t="shared" ref="H190:I190" si="87">SUM(H191:H192)</f>
        <v>13000</v>
      </c>
      <c r="I190" s="77">
        <f t="shared" si="87"/>
        <v>13800</v>
      </c>
      <c r="J190" s="328">
        <f t="shared" ref="J190" si="88">SUM(J191:J192)</f>
        <v>14400</v>
      </c>
      <c r="K190" s="351"/>
      <c r="L190" s="77">
        <f t="shared" ref="L190" si="89">SUM(L191:L192)</f>
        <v>37000</v>
      </c>
      <c r="M190" s="236"/>
      <c r="N190" s="272"/>
    </row>
    <row r="191" spans="1:15" s="14" customFormat="1" x14ac:dyDescent="0.25">
      <c r="A191" s="43"/>
      <c r="B191" s="57">
        <v>633</v>
      </c>
      <c r="C191" s="106" t="s">
        <v>98</v>
      </c>
      <c r="D191" s="45">
        <v>3571.78</v>
      </c>
      <c r="E191" s="69">
        <v>3785.81</v>
      </c>
      <c r="F191" s="69">
        <v>3800</v>
      </c>
      <c r="G191" s="69">
        <v>3800</v>
      </c>
      <c r="H191" s="69">
        <v>2500</v>
      </c>
      <c r="I191" s="69">
        <v>3000</v>
      </c>
      <c r="J191" s="331">
        <v>3600</v>
      </c>
      <c r="K191" s="351"/>
      <c r="L191" s="45">
        <v>2500</v>
      </c>
      <c r="M191" s="362"/>
      <c r="N191" s="358"/>
    </row>
    <row r="192" spans="1:15" x14ac:dyDescent="0.25">
      <c r="A192" s="43"/>
      <c r="B192" s="57">
        <v>637</v>
      </c>
      <c r="C192" s="106" t="s">
        <v>99</v>
      </c>
      <c r="D192" s="237">
        <v>30821.4</v>
      </c>
      <c r="E192" s="69">
        <v>35045</v>
      </c>
      <c r="F192" s="69">
        <v>35300</v>
      </c>
      <c r="G192" s="69">
        <v>35300</v>
      </c>
      <c r="H192" s="303">
        <v>10500</v>
      </c>
      <c r="I192" s="303">
        <v>10800</v>
      </c>
      <c r="J192" s="332">
        <v>10800</v>
      </c>
      <c r="K192" s="351">
        <v>24000</v>
      </c>
      <c r="L192" s="69">
        <v>34500</v>
      </c>
      <c r="M192" s="236"/>
      <c r="N192" s="272"/>
      <c r="O192" s="5"/>
    </row>
    <row r="193" spans="1:15" x14ac:dyDescent="0.25">
      <c r="A193" s="43"/>
      <c r="B193" s="238">
        <v>640</v>
      </c>
      <c r="C193" s="97" t="s">
        <v>196</v>
      </c>
      <c r="D193" s="239">
        <v>94.08</v>
      </c>
      <c r="E193" s="201">
        <v>0</v>
      </c>
      <c r="F193" s="69">
        <v>0</v>
      </c>
      <c r="G193" s="69">
        <v>0</v>
      </c>
      <c r="H193" s="69">
        <v>0</v>
      </c>
      <c r="I193" s="69"/>
      <c r="J193" s="331"/>
      <c r="K193" s="351"/>
      <c r="L193" s="69">
        <v>0</v>
      </c>
      <c r="M193" s="236"/>
      <c r="N193" s="272"/>
      <c r="O193" s="5"/>
    </row>
    <row r="194" spans="1:15" s="5" customFormat="1" x14ac:dyDescent="0.25">
      <c r="A194" s="43"/>
      <c r="B194" s="54">
        <v>640</v>
      </c>
      <c r="C194" s="102" t="s">
        <v>61</v>
      </c>
      <c r="D194" s="77">
        <v>2000</v>
      </c>
      <c r="E194" s="44">
        <v>2000</v>
      </c>
      <c r="F194" s="201">
        <v>2000</v>
      </c>
      <c r="G194" s="201">
        <v>2000</v>
      </c>
      <c r="H194" s="201">
        <v>2184</v>
      </c>
      <c r="I194" s="201">
        <v>2000</v>
      </c>
      <c r="J194" s="338">
        <v>2300</v>
      </c>
      <c r="K194" s="351"/>
      <c r="L194" s="69">
        <v>2184</v>
      </c>
      <c r="M194" s="236"/>
      <c r="N194" s="272"/>
    </row>
    <row r="195" spans="1:15" s="310" customFormat="1" x14ac:dyDescent="0.25">
      <c r="A195" s="311" t="s">
        <v>182</v>
      </c>
      <c r="B195" s="308">
        <v>637</v>
      </c>
      <c r="C195" s="312" t="s">
        <v>222</v>
      </c>
      <c r="D195" s="313">
        <v>0</v>
      </c>
      <c r="E195" s="314">
        <v>117.6</v>
      </c>
      <c r="F195" s="309"/>
      <c r="G195" s="309"/>
      <c r="H195" s="309"/>
      <c r="I195" s="309"/>
      <c r="J195" s="341"/>
      <c r="K195" s="368"/>
      <c r="L195" s="303"/>
      <c r="M195" s="359"/>
      <c r="N195" s="360"/>
    </row>
    <row r="196" spans="1:15" x14ac:dyDescent="0.25">
      <c r="A196" s="291" t="s">
        <v>100</v>
      </c>
      <c r="B196" s="292"/>
      <c r="C196" s="293"/>
      <c r="D196" s="294">
        <f t="shared" ref="D196:L196" si="90">SUM(D6+D69+D78+D87+D91+D93+D100+D105+D111+D116+D122+D128+D135+D141+D145+D151+D157+D167+D172+D162+D178+D189)</f>
        <v>678462.99</v>
      </c>
      <c r="E196" s="294">
        <f t="shared" si="90"/>
        <v>714974.85</v>
      </c>
      <c r="F196" s="294">
        <f t="shared" si="90"/>
        <v>655332.19999999995</v>
      </c>
      <c r="G196" s="294">
        <f t="shared" si="90"/>
        <v>655332.19999999995</v>
      </c>
      <c r="H196" s="294">
        <f t="shared" si="90"/>
        <v>631870.36999999976</v>
      </c>
      <c r="I196" s="294">
        <f t="shared" si="90"/>
        <v>586292.34</v>
      </c>
      <c r="J196" s="342">
        <f t="shared" si="90"/>
        <v>576918.22</v>
      </c>
      <c r="K196" s="227">
        <f>K189+K178+K157+K145+K135+K122+K116+K111+K105+K64+K49+K35+K29</f>
        <v>134328.99</v>
      </c>
      <c r="L196" s="294">
        <f t="shared" si="90"/>
        <v>766199.36</v>
      </c>
      <c r="M196" s="236"/>
      <c r="N196" s="272"/>
      <c r="O196" s="5"/>
    </row>
    <row r="197" spans="1:15" x14ac:dyDescent="0.25">
      <c r="A197" s="112"/>
      <c r="B197" s="112"/>
      <c r="C197" s="151"/>
      <c r="D197" s="6"/>
      <c r="E197" s="215"/>
      <c r="F197" s="215"/>
      <c r="G197" s="215"/>
      <c r="H197" s="215"/>
      <c r="I197" s="215"/>
      <c r="J197" s="215"/>
      <c r="K197" s="351"/>
      <c r="L197" s="69"/>
      <c r="M197" s="236"/>
      <c r="N197" s="272"/>
      <c r="O197" s="5"/>
    </row>
    <row r="198" spans="1:15" x14ac:dyDescent="0.25">
      <c r="A198" s="164" t="s">
        <v>101</v>
      </c>
      <c r="B198" s="165"/>
      <c r="C198" s="166"/>
      <c r="D198" s="50"/>
      <c r="E198" s="202"/>
      <c r="F198" s="202"/>
      <c r="G198" s="202"/>
      <c r="H198" s="202"/>
      <c r="I198" s="202"/>
      <c r="J198" s="343"/>
      <c r="K198" s="351"/>
      <c r="L198" s="69"/>
      <c r="M198" s="236"/>
      <c r="N198" s="272"/>
      <c r="O198" s="5"/>
    </row>
    <row r="199" spans="1:15" x14ac:dyDescent="0.25">
      <c r="A199" s="167" t="s">
        <v>2</v>
      </c>
      <c r="B199" s="133"/>
      <c r="C199" s="168"/>
      <c r="D199" s="51">
        <f t="shared" ref="D199:L199" si="91">SUM(D200:D208)</f>
        <v>20399.04</v>
      </c>
      <c r="E199" s="51">
        <f t="shared" si="91"/>
        <v>14478.720000000001</v>
      </c>
      <c r="F199" s="51">
        <f t="shared" si="91"/>
        <v>120696.4</v>
      </c>
      <c r="G199" s="51">
        <f t="shared" si="91"/>
        <v>120696.4</v>
      </c>
      <c r="H199" s="51">
        <f t="shared" si="91"/>
        <v>0</v>
      </c>
      <c r="I199" s="51">
        <f t="shared" si="91"/>
        <v>0</v>
      </c>
      <c r="J199" s="344">
        <f t="shared" si="91"/>
        <v>0</v>
      </c>
      <c r="K199" s="51">
        <f t="shared" si="91"/>
        <v>60256.600000000006</v>
      </c>
      <c r="L199" s="51">
        <f t="shared" si="91"/>
        <v>60256.600000000006</v>
      </c>
      <c r="M199" s="236"/>
      <c r="N199" s="272"/>
      <c r="O199" s="5"/>
    </row>
    <row r="200" spans="1:15" ht="24.75" customHeight="1" x14ac:dyDescent="0.25">
      <c r="A200" s="104"/>
      <c r="B200" s="55">
        <v>711</v>
      </c>
      <c r="C200" s="106" t="s">
        <v>254</v>
      </c>
      <c r="D200" s="45">
        <v>2662</v>
      </c>
      <c r="E200" s="45">
        <v>0</v>
      </c>
      <c r="F200" s="69">
        <v>105002</v>
      </c>
      <c r="G200" s="69">
        <v>105002</v>
      </c>
      <c r="H200" s="69"/>
      <c r="I200" s="69"/>
      <c r="J200" s="331"/>
      <c r="K200" s="351"/>
      <c r="L200" s="69"/>
      <c r="M200" s="236"/>
      <c r="N200" s="272"/>
      <c r="O200" s="5"/>
    </row>
    <row r="201" spans="1:15" ht="24.75" customHeight="1" x14ac:dyDescent="0.25">
      <c r="A201" s="104"/>
      <c r="B201" s="55">
        <v>713004</v>
      </c>
      <c r="C201" s="106" t="s">
        <v>267</v>
      </c>
      <c r="D201" s="45">
        <v>0</v>
      </c>
      <c r="E201" s="45">
        <v>0</v>
      </c>
      <c r="F201" s="69">
        <v>9000</v>
      </c>
      <c r="G201" s="69">
        <v>9000</v>
      </c>
      <c r="H201" s="69">
        <v>0</v>
      </c>
      <c r="I201" s="69"/>
      <c r="J201" s="331"/>
      <c r="K201" s="351">
        <v>10000</v>
      </c>
      <c r="L201" s="69">
        <v>10000</v>
      </c>
      <c r="M201" s="236"/>
      <c r="N201" s="272"/>
      <c r="O201" s="5"/>
    </row>
    <row r="202" spans="1:15" x14ac:dyDescent="0.25">
      <c r="A202" s="107"/>
      <c r="B202" s="55">
        <v>713002</v>
      </c>
      <c r="C202" s="106" t="s">
        <v>102</v>
      </c>
      <c r="D202" s="53">
        <v>529</v>
      </c>
      <c r="E202" s="45">
        <v>409.9</v>
      </c>
      <c r="F202" s="69"/>
      <c r="G202" s="69"/>
      <c r="H202" s="69">
        <v>0</v>
      </c>
      <c r="I202" s="69"/>
      <c r="J202" s="331"/>
      <c r="K202" s="351"/>
      <c r="L202" s="69"/>
      <c r="M202" s="236"/>
      <c r="N202" s="272"/>
      <c r="O202" s="5"/>
    </row>
    <row r="203" spans="1:15" x14ac:dyDescent="0.25">
      <c r="A203" s="73"/>
      <c r="B203" s="56">
        <v>713004</v>
      </c>
      <c r="C203" s="71" t="s">
        <v>266</v>
      </c>
      <c r="D203" s="53">
        <v>870</v>
      </c>
      <c r="E203" s="45">
        <v>0</v>
      </c>
      <c r="F203" s="69">
        <v>2694.4</v>
      </c>
      <c r="G203" s="69">
        <v>2694.4</v>
      </c>
      <c r="H203" s="200">
        <v>0</v>
      </c>
      <c r="I203" s="200"/>
      <c r="J203" s="329"/>
      <c r="K203" s="351">
        <v>3319.76</v>
      </c>
      <c r="L203" s="69">
        <v>3319.76</v>
      </c>
      <c r="M203" s="236"/>
      <c r="N203" s="272"/>
      <c r="O203" s="5"/>
    </row>
    <row r="204" spans="1:15" x14ac:dyDescent="0.25">
      <c r="A204" s="107"/>
      <c r="B204" s="57">
        <v>716</v>
      </c>
      <c r="C204" s="106" t="s">
        <v>103</v>
      </c>
      <c r="D204" s="53">
        <v>12565</v>
      </c>
      <c r="E204" s="265">
        <v>1043.9000000000001</v>
      </c>
      <c r="F204" s="69">
        <v>4000</v>
      </c>
      <c r="G204" s="69">
        <v>4000</v>
      </c>
      <c r="H204" s="69">
        <v>0</v>
      </c>
      <c r="I204" s="69"/>
      <c r="J204" s="331"/>
      <c r="K204" s="351"/>
      <c r="L204" s="69"/>
      <c r="M204" s="236"/>
      <c r="N204" s="272"/>
      <c r="O204" s="5"/>
    </row>
    <row r="205" spans="1:15" ht="26.25" x14ac:dyDescent="0.25">
      <c r="A205" s="107"/>
      <c r="B205" s="57">
        <v>717</v>
      </c>
      <c r="C205" s="106" t="s">
        <v>273</v>
      </c>
      <c r="D205" s="53"/>
      <c r="E205" s="265"/>
      <c r="F205" s="69"/>
      <c r="G205" s="69"/>
      <c r="H205" s="69">
        <v>0</v>
      </c>
      <c r="I205" s="69"/>
      <c r="J205" s="331"/>
      <c r="K205" s="351">
        <v>6900</v>
      </c>
      <c r="L205" s="69">
        <v>6900</v>
      </c>
      <c r="M205" s="236"/>
      <c r="N205" s="272"/>
      <c r="O205" s="5"/>
    </row>
    <row r="206" spans="1:15" ht="26.25" x14ac:dyDescent="0.25">
      <c r="A206" s="107"/>
      <c r="B206" s="57">
        <v>717</v>
      </c>
      <c r="C206" s="106" t="s">
        <v>272</v>
      </c>
      <c r="D206" s="53"/>
      <c r="E206" s="265"/>
      <c r="F206" s="69"/>
      <c r="G206" s="69"/>
      <c r="H206" s="69">
        <v>0</v>
      </c>
      <c r="I206" s="69"/>
      <c r="J206" s="331"/>
      <c r="K206" s="351">
        <v>4676.84</v>
      </c>
      <c r="L206" s="69">
        <v>4676.84</v>
      </c>
      <c r="M206" s="236"/>
      <c r="N206" s="272"/>
      <c r="O206" s="5"/>
    </row>
    <row r="207" spans="1:15" x14ac:dyDescent="0.25">
      <c r="A207" s="107"/>
      <c r="B207" s="57">
        <v>717</v>
      </c>
      <c r="C207" s="106" t="s">
        <v>268</v>
      </c>
      <c r="D207" s="53"/>
      <c r="E207" s="265"/>
      <c r="F207" s="69"/>
      <c r="G207" s="69"/>
      <c r="H207" s="69">
        <v>0</v>
      </c>
      <c r="I207" s="69"/>
      <c r="J207" s="331"/>
      <c r="K207" s="351">
        <v>29840.17</v>
      </c>
      <c r="L207" s="69">
        <v>29840.17</v>
      </c>
      <c r="M207" s="236"/>
      <c r="N207" s="272"/>
      <c r="O207" s="5"/>
    </row>
    <row r="208" spans="1:15" x14ac:dyDescent="0.25">
      <c r="A208" s="107"/>
      <c r="B208" s="57">
        <v>717</v>
      </c>
      <c r="C208" s="106" t="s">
        <v>269</v>
      </c>
      <c r="D208" s="53">
        <v>3773.04</v>
      </c>
      <c r="E208" s="45">
        <v>13024.92</v>
      </c>
      <c r="F208" s="69">
        <v>0</v>
      </c>
      <c r="G208" s="69">
        <v>0</v>
      </c>
      <c r="H208" s="69">
        <v>0</v>
      </c>
      <c r="I208" s="69"/>
      <c r="J208" s="331"/>
      <c r="K208" s="351">
        <v>5519.83</v>
      </c>
      <c r="L208" s="69">
        <v>5519.83</v>
      </c>
      <c r="M208" s="236"/>
      <c r="N208" s="272"/>
      <c r="O208" s="5"/>
    </row>
    <row r="209" spans="1:15" s="5" customFormat="1" x14ac:dyDescent="0.25">
      <c r="A209" s="169" t="s">
        <v>74</v>
      </c>
      <c r="B209" s="133"/>
      <c r="C209" s="168"/>
      <c r="D209" s="51">
        <f t="shared" ref="D209:L209" si="92">SUM(D211+D212)</f>
        <v>3332.1</v>
      </c>
      <c r="E209" s="51">
        <f t="shared" si="92"/>
        <v>8975.5400000000009</v>
      </c>
      <c r="F209" s="51">
        <f t="shared" si="92"/>
        <v>215000</v>
      </c>
      <c r="G209" s="51">
        <f t="shared" si="92"/>
        <v>215000</v>
      </c>
      <c r="H209" s="51">
        <f t="shared" si="92"/>
        <v>33000</v>
      </c>
      <c r="I209" s="51">
        <f t="shared" si="92"/>
        <v>20000</v>
      </c>
      <c r="J209" s="344">
        <f t="shared" si="92"/>
        <v>30000</v>
      </c>
      <c r="K209" s="51">
        <f t="shared" si="92"/>
        <v>-12000</v>
      </c>
      <c r="L209" s="51">
        <f t="shared" si="92"/>
        <v>21000</v>
      </c>
      <c r="M209" s="236"/>
      <c r="N209" s="272"/>
    </row>
    <row r="210" spans="1:15" s="319" customFormat="1" x14ac:dyDescent="0.25">
      <c r="A210" s="70"/>
      <c r="B210" s="108">
        <v>717001</v>
      </c>
      <c r="C210" s="106" t="s">
        <v>230</v>
      </c>
      <c r="D210" s="45">
        <v>0</v>
      </c>
      <c r="E210" s="45">
        <v>0</v>
      </c>
      <c r="F210" s="45">
        <v>8000</v>
      </c>
      <c r="G210" s="45">
        <v>8000</v>
      </c>
      <c r="H210" s="45"/>
      <c r="I210" s="45"/>
      <c r="J210" s="114"/>
      <c r="K210" s="351"/>
      <c r="L210" s="69"/>
      <c r="M210" s="236"/>
      <c r="N210" s="272"/>
    </row>
    <row r="211" spans="1:15" s="5" customFormat="1" x14ac:dyDescent="0.25">
      <c r="A211" s="107"/>
      <c r="B211" s="55">
        <v>717002</v>
      </c>
      <c r="C211" s="106" t="s">
        <v>104</v>
      </c>
      <c r="D211" s="45">
        <v>995.33</v>
      </c>
      <c r="E211" s="45">
        <v>3161.86</v>
      </c>
      <c r="F211" s="69">
        <v>200000</v>
      </c>
      <c r="G211" s="69">
        <v>200000</v>
      </c>
      <c r="H211" s="303">
        <v>30000</v>
      </c>
      <c r="I211" s="69">
        <v>20000</v>
      </c>
      <c r="J211" s="331">
        <v>30000</v>
      </c>
      <c r="K211" s="351">
        <v>-12000</v>
      </c>
      <c r="L211" s="69">
        <v>18000</v>
      </c>
      <c r="M211" s="236"/>
      <c r="N211" s="272"/>
    </row>
    <row r="212" spans="1:15" s="5" customFormat="1" x14ac:dyDescent="0.25">
      <c r="A212" s="107"/>
      <c r="B212" s="55">
        <v>717002</v>
      </c>
      <c r="C212" s="106" t="s">
        <v>104</v>
      </c>
      <c r="D212" s="53">
        <v>2336.77</v>
      </c>
      <c r="E212" s="45">
        <v>5813.68</v>
      </c>
      <c r="F212" s="69">
        <v>15000</v>
      </c>
      <c r="G212" s="69">
        <v>15000</v>
      </c>
      <c r="H212" s="69">
        <v>3000</v>
      </c>
      <c r="I212" s="69"/>
      <c r="J212" s="331"/>
      <c r="K212" s="351"/>
      <c r="L212" s="69">
        <v>3000</v>
      </c>
      <c r="M212" s="236"/>
      <c r="N212" s="272"/>
    </row>
    <row r="213" spans="1:15" s="5" customFormat="1" x14ac:dyDescent="0.25">
      <c r="A213" s="169" t="s">
        <v>76</v>
      </c>
      <c r="B213" s="133"/>
      <c r="C213" s="168"/>
      <c r="D213" s="86">
        <f>SUM(D214:D221)</f>
        <v>5253</v>
      </c>
      <c r="E213" s="86">
        <f>SUM(E214:E221)</f>
        <v>30781.25</v>
      </c>
      <c r="F213" s="86">
        <f>SUM(F214:F221)</f>
        <v>28000</v>
      </c>
      <c r="G213" s="86">
        <f>SUM(G214:G221)</f>
        <v>28000</v>
      </c>
      <c r="H213" s="86">
        <f>H221+H220+H218+H217+H216+H215+H214</f>
        <v>100057.66</v>
      </c>
      <c r="I213" s="86" t="e">
        <f>#REF!+I218+I221</f>
        <v>#REF!</v>
      </c>
      <c r="J213" s="345" t="e">
        <f>#REF!+J218+J221</f>
        <v>#REF!</v>
      </c>
      <c r="K213" s="86">
        <f>K215+K219</f>
        <v>14000</v>
      </c>
      <c r="L213" s="86">
        <f>L215+L216+L217+L218+L219+L220+L221</f>
        <v>114057.66</v>
      </c>
      <c r="M213" s="236"/>
      <c r="N213" s="272"/>
    </row>
    <row r="214" spans="1:15" x14ac:dyDescent="0.25">
      <c r="A214" s="102"/>
      <c r="B214" s="116">
        <v>716</v>
      </c>
      <c r="C214" s="126" t="s">
        <v>166</v>
      </c>
      <c r="D214" s="53">
        <v>5253</v>
      </c>
      <c r="E214" s="45">
        <v>3844.9</v>
      </c>
      <c r="F214" s="44"/>
      <c r="G214" s="44"/>
      <c r="H214" s="201"/>
      <c r="I214" s="201"/>
      <c r="J214" s="338"/>
      <c r="K214" s="351"/>
      <c r="L214" s="69"/>
      <c r="M214" s="236"/>
      <c r="N214" s="272"/>
      <c r="O214" s="5"/>
    </row>
    <row r="215" spans="1:15" x14ac:dyDescent="0.25">
      <c r="A215" s="102"/>
      <c r="B215" s="116">
        <v>717</v>
      </c>
      <c r="C215" s="126" t="s">
        <v>275</v>
      </c>
      <c r="D215" s="53"/>
      <c r="E215" s="45">
        <v>26775.599999999999</v>
      </c>
      <c r="F215" s="44"/>
      <c r="G215" s="44"/>
      <c r="H215" s="201">
        <v>0</v>
      </c>
      <c r="I215" s="201"/>
      <c r="J215" s="338"/>
      <c r="K215" s="351">
        <v>10000</v>
      </c>
      <c r="L215" s="69">
        <v>10000</v>
      </c>
      <c r="M215" s="236"/>
      <c r="N215" s="272"/>
      <c r="O215" s="5"/>
    </row>
    <row r="216" spans="1:15" x14ac:dyDescent="0.25">
      <c r="A216" s="102"/>
      <c r="B216" s="116">
        <v>717001</v>
      </c>
      <c r="C216" s="126" t="s">
        <v>250</v>
      </c>
      <c r="D216" s="53"/>
      <c r="E216" s="45"/>
      <c r="F216" s="44"/>
      <c r="G216" s="44"/>
      <c r="H216" s="69">
        <v>61788.44</v>
      </c>
      <c r="I216" s="201"/>
      <c r="J216" s="338"/>
      <c r="K216" s="351"/>
      <c r="L216" s="69">
        <v>61788.44</v>
      </c>
      <c r="M216" s="236"/>
      <c r="N216" s="272"/>
      <c r="O216" s="5"/>
    </row>
    <row r="217" spans="1:15" x14ac:dyDescent="0.25">
      <c r="A217" s="102"/>
      <c r="B217" s="116">
        <v>717001</v>
      </c>
      <c r="C217" s="126" t="s">
        <v>251</v>
      </c>
      <c r="D217" s="53">
        <v>0</v>
      </c>
      <c r="E217" s="45"/>
      <c r="F217" s="44"/>
      <c r="G217" s="44"/>
      <c r="H217" s="69">
        <v>7269.22</v>
      </c>
      <c r="I217" s="201"/>
      <c r="J217" s="338"/>
      <c r="K217" s="351"/>
      <c r="L217" s="69">
        <v>7269.22</v>
      </c>
      <c r="M217" s="236"/>
      <c r="N217" s="272"/>
      <c r="O217" s="5"/>
    </row>
    <row r="218" spans="1:15" x14ac:dyDescent="0.25">
      <c r="A218" s="102"/>
      <c r="B218" s="89">
        <v>717001</v>
      </c>
      <c r="C218" s="126" t="s">
        <v>218</v>
      </c>
      <c r="D218" s="53"/>
      <c r="E218" s="45"/>
      <c r="F218" s="45">
        <v>23000</v>
      </c>
      <c r="G218" s="45">
        <v>23000</v>
      </c>
      <c r="H218" s="69">
        <v>23000</v>
      </c>
      <c r="I218" s="69"/>
      <c r="J218" s="338"/>
      <c r="K218" s="351"/>
      <c r="L218" s="69">
        <v>23000</v>
      </c>
      <c r="M218" s="236"/>
      <c r="N218" s="272"/>
      <c r="O218" s="5"/>
    </row>
    <row r="219" spans="1:15" x14ac:dyDescent="0.25">
      <c r="A219" s="102"/>
      <c r="B219" s="89">
        <v>717</v>
      </c>
      <c r="C219" s="126" t="s">
        <v>274</v>
      </c>
      <c r="D219" s="53"/>
      <c r="E219" s="45"/>
      <c r="F219" s="45"/>
      <c r="G219" s="45"/>
      <c r="H219" s="69">
        <v>0</v>
      </c>
      <c r="I219" s="69"/>
      <c r="J219" s="338"/>
      <c r="K219" s="351">
        <v>4000</v>
      </c>
      <c r="L219" s="69">
        <v>4000</v>
      </c>
      <c r="M219" s="236"/>
      <c r="N219" s="272"/>
      <c r="O219" s="5"/>
    </row>
    <row r="220" spans="1:15" x14ac:dyDescent="0.25">
      <c r="A220" s="102"/>
      <c r="B220" s="89">
        <v>718004</v>
      </c>
      <c r="C220" s="126" t="s">
        <v>217</v>
      </c>
      <c r="D220" s="53"/>
      <c r="E220" s="45"/>
      <c r="F220" s="45">
        <v>5000</v>
      </c>
      <c r="G220" s="45">
        <v>5000</v>
      </c>
      <c r="H220" s="69">
        <v>5000</v>
      </c>
      <c r="I220" s="201"/>
      <c r="J220" s="338"/>
      <c r="K220" s="351"/>
      <c r="L220" s="69">
        <v>5000</v>
      </c>
      <c r="M220" s="236"/>
      <c r="N220" s="272"/>
      <c r="O220" s="5"/>
    </row>
    <row r="221" spans="1:15" x14ac:dyDescent="0.25">
      <c r="A221" s="107"/>
      <c r="B221" s="209">
        <v>717</v>
      </c>
      <c r="C221" s="213" t="s">
        <v>189</v>
      </c>
      <c r="D221" s="171"/>
      <c r="E221" s="69">
        <v>160.75</v>
      </c>
      <c r="F221" s="69">
        <v>0</v>
      </c>
      <c r="G221" s="69">
        <v>0</v>
      </c>
      <c r="H221" s="69">
        <v>3000</v>
      </c>
      <c r="I221" s="69">
        <v>2000</v>
      </c>
      <c r="J221" s="331">
        <v>1000</v>
      </c>
      <c r="K221" s="351"/>
      <c r="L221" s="69">
        <v>3000</v>
      </c>
      <c r="M221" s="236"/>
      <c r="N221" s="272"/>
      <c r="O221" s="5"/>
    </row>
    <row r="222" spans="1:15" s="5" customFormat="1" ht="20.25" customHeight="1" x14ac:dyDescent="0.25">
      <c r="A222" s="169" t="s">
        <v>105</v>
      </c>
      <c r="B222" s="133"/>
      <c r="C222" s="168"/>
      <c r="D222" s="51">
        <f>SUM(D223)</f>
        <v>25694.16</v>
      </c>
      <c r="E222" s="86">
        <f>SUM(E223)</f>
        <v>6830.86</v>
      </c>
      <c r="F222" s="86">
        <f>SUM(F223)</f>
        <v>16000</v>
      </c>
      <c r="G222" s="86">
        <f>SUM(G223)</f>
        <v>16000</v>
      </c>
      <c r="H222" s="86">
        <f>SUM(H223:H224)</f>
        <v>10000</v>
      </c>
      <c r="I222" s="86">
        <f t="shared" ref="I222:J222" si="93">SUM(I223)</f>
        <v>15000</v>
      </c>
      <c r="J222" s="345">
        <f t="shared" si="93"/>
        <v>23000</v>
      </c>
      <c r="K222" s="86">
        <f>SUM(K223:K224)</f>
        <v>-7000</v>
      </c>
      <c r="L222" s="86">
        <f>SUM(L223:L224)</f>
        <v>3000</v>
      </c>
      <c r="M222" s="236"/>
      <c r="N222" s="272"/>
    </row>
    <row r="223" spans="1:15" s="5" customFormat="1" ht="24" customHeight="1" x14ac:dyDescent="0.25">
      <c r="A223" s="117"/>
      <c r="B223" s="55">
        <v>717001</v>
      </c>
      <c r="C223" s="240" t="s">
        <v>197</v>
      </c>
      <c r="D223" s="53">
        <v>25694.16</v>
      </c>
      <c r="E223" s="45">
        <v>6830.86</v>
      </c>
      <c r="F223" s="69">
        <v>16000</v>
      </c>
      <c r="G223" s="69">
        <v>16000</v>
      </c>
      <c r="H223" s="69">
        <v>10000</v>
      </c>
      <c r="I223" s="69">
        <v>15000</v>
      </c>
      <c r="J223" s="331">
        <v>23000</v>
      </c>
      <c r="K223" s="351">
        <v>-7000</v>
      </c>
      <c r="L223" s="69">
        <v>3000</v>
      </c>
      <c r="M223" s="236"/>
      <c r="N223" s="272"/>
    </row>
    <row r="224" spans="1:15" ht="27.75" customHeight="1" x14ac:dyDescent="0.25">
      <c r="A224" s="73"/>
      <c r="B224" s="57">
        <v>716</v>
      </c>
      <c r="C224" s="106" t="s">
        <v>103</v>
      </c>
      <c r="E224" s="200"/>
      <c r="F224" s="200"/>
      <c r="G224" s="200"/>
      <c r="H224" s="200">
        <v>0</v>
      </c>
      <c r="I224" s="200"/>
      <c r="J224" s="329"/>
      <c r="K224" s="351"/>
      <c r="L224" s="69"/>
      <c r="M224" s="236"/>
      <c r="N224" s="272"/>
      <c r="O224" s="5"/>
    </row>
    <row r="225" spans="1:15" ht="27.75" customHeight="1" x14ac:dyDescent="0.25">
      <c r="A225" s="169" t="s">
        <v>84</v>
      </c>
      <c r="B225" s="133"/>
      <c r="C225" s="168"/>
      <c r="D225" s="51">
        <f>SUM(D226:D227)</f>
        <v>0</v>
      </c>
      <c r="E225" s="86">
        <f t="shared" ref="E225" si="94">SUM(E226:E227)</f>
        <v>484.12</v>
      </c>
      <c r="F225" s="86">
        <v>0</v>
      </c>
      <c r="G225" s="86">
        <v>0</v>
      </c>
      <c r="H225" s="86">
        <v>0</v>
      </c>
      <c r="I225" s="86">
        <f t="shared" ref="I225" si="95">SUM(I226:I227)</f>
        <v>0</v>
      </c>
      <c r="J225" s="345">
        <f t="shared" ref="J225" si="96">SUM(J226:J227)</f>
        <v>0</v>
      </c>
      <c r="K225" s="351"/>
      <c r="L225" s="69"/>
      <c r="M225" s="236"/>
      <c r="N225" s="272"/>
      <c r="O225" s="5"/>
    </row>
    <row r="226" spans="1:15" ht="27.75" customHeight="1" x14ac:dyDescent="0.25">
      <c r="A226" s="70"/>
      <c r="B226" s="55">
        <v>717</v>
      </c>
      <c r="C226" s="106" t="s">
        <v>223</v>
      </c>
      <c r="D226" s="53">
        <v>0</v>
      </c>
      <c r="E226" s="45">
        <v>484.12</v>
      </c>
      <c r="F226" s="69">
        <v>0</v>
      </c>
      <c r="G226" s="69">
        <v>0</v>
      </c>
      <c r="H226" s="69">
        <v>0</v>
      </c>
      <c r="I226" s="69"/>
      <c r="J226" s="331"/>
      <c r="K226" s="351"/>
      <c r="L226" s="69"/>
      <c r="M226" s="236"/>
      <c r="N226" s="272"/>
      <c r="O226" s="5"/>
    </row>
    <row r="227" spans="1:15" x14ac:dyDescent="0.25">
      <c r="A227" s="70"/>
      <c r="B227" s="57">
        <v>716</v>
      </c>
      <c r="C227" s="106" t="s">
        <v>103</v>
      </c>
      <c r="D227" s="53">
        <v>0</v>
      </c>
      <c r="E227" s="69"/>
      <c r="F227" s="69">
        <v>0</v>
      </c>
      <c r="G227" s="69">
        <v>0</v>
      </c>
      <c r="H227" s="69"/>
      <c r="I227" s="69"/>
      <c r="J227" s="331"/>
      <c r="K227" s="351"/>
      <c r="L227" s="69"/>
      <c r="M227" s="236"/>
      <c r="N227" s="272"/>
      <c r="O227" s="5"/>
    </row>
    <row r="228" spans="1:15" x14ac:dyDescent="0.25">
      <c r="A228" s="169" t="s">
        <v>106</v>
      </c>
      <c r="B228" s="133"/>
      <c r="C228" s="298"/>
      <c r="D228" s="51">
        <f>SUM(D229:D230)</f>
        <v>11839.1</v>
      </c>
      <c r="E228" s="51">
        <f>SUM(E229:E230)</f>
        <v>1989</v>
      </c>
      <c r="F228" s="51">
        <f>SUM(F229:F230)</f>
        <v>1700</v>
      </c>
      <c r="G228" s="51">
        <f>SUM(G229:G230)</f>
        <v>1700</v>
      </c>
      <c r="H228" s="86">
        <f t="shared" ref="H228:J228" si="97">SUM(H229:H230)</f>
        <v>0</v>
      </c>
      <c r="I228" s="86">
        <f t="shared" si="97"/>
        <v>0</v>
      </c>
      <c r="J228" s="345">
        <f t="shared" si="97"/>
        <v>0</v>
      </c>
      <c r="K228" s="351"/>
      <c r="L228" s="69"/>
      <c r="M228" s="236"/>
      <c r="N228" s="272"/>
      <c r="O228" s="5"/>
    </row>
    <row r="229" spans="1:15" x14ac:dyDescent="0.25">
      <c r="A229" s="70"/>
      <c r="B229" s="55">
        <v>713004</v>
      </c>
      <c r="C229" s="106" t="s">
        <v>107</v>
      </c>
      <c r="D229" s="53">
        <v>10719.1</v>
      </c>
      <c r="E229" s="45">
        <v>1989</v>
      </c>
      <c r="F229" s="69">
        <v>1700</v>
      </c>
      <c r="G229" s="69">
        <v>1700</v>
      </c>
      <c r="H229" s="69">
        <v>0</v>
      </c>
      <c r="I229" s="69"/>
      <c r="J229" s="331"/>
      <c r="K229" s="351"/>
      <c r="L229" s="69"/>
      <c r="M229" s="236"/>
      <c r="N229" s="272"/>
      <c r="O229" s="5"/>
    </row>
    <row r="230" spans="1:15" x14ac:dyDescent="0.25">
      <c r="A230" s="70"/>
      <c r="B230" s="57">
        <v>716</v>
      </c>
      <c r="C230" s="106" t="s">
        <v>103</v>
      </c>
      <c r="D230" s="53">
        <v>1120</v>
      </c>
      <c r="E230" s="69"/>
      <c r="F230" s="69"/>
      <c r="G230" s="69"/>
      <c r="H230" s="69"/>
      <c r="I230" s="69"/>
      <c r="J230" s="331"/>
      <c r="K230" s="351"/>
      <c r="L230" s="69"/>
      <c r="M230" s="236"/>
      <c r="N230" s="272"/>
      <c r="O230" s="5"/>
    </row>
    <row r="231" spans="1:15" x14ac:dyDescent="0.25">
      <c r="A231" s="398" t="s">
        <v>224</v>
      </c>
      <c r="B231" s="399"/>
      <c r="C231" s="400"/>
      <c r="D231" s="86">
        <f>D232</f>
        <v>5990</v>
      </c>
      <c r="E231" s="86">
        <f>E232</f>
        <v>0</v>
      </c>
      <c r="F231" s="202">
        <f>F232+F233</f>
        <v>21500</v>
      </c>
      <c r="G231" s="202">
        <f>G232+G233</f>
        <v>21500</v>
      </c>
      <c r="H231" s="202"/>
      <c r="I231" s="202"/>
      <c r="J231" s="343"/>
      <c r="K231" s="351"/>
      <c r="L231" s="69"/>
      <c r="M231" s="236"/>
      <c r="N231" s="272"/>
      <c r="O231" s="5"/>
    </row>
    <row r="232" spans="1:15" x14ac:dyDescent="0.25">
      <c r="A232" s="97"/>
      <c r="B232" s="103">
        <v>717002</v>
      </c>
      <c r="C232" s="106" t="s">
        <v>104</v>
      </c>
      <c r="D232" s="53">
        <v>5990</v>
      </c>
      <c r="E232" s="201"/>
      <c r="F232" s="201">
        <v>12500</v>
      </c>
      <c r="G232" s="201">
        <v>12500</v>
      </c>
      <c r="H232" s="201"/>
      <c r="I232" s="201"/>
      <c r="J232" s="338"/>
      <c r="K232" s="351"/>
      <c r="L232" s="69"/>
      <c r="M232" s="236"/>
      <c r="N232" s="272"/>
      <c r="O232" s="5"/>
    </row>
    <row r="233" spans="1:15" x14ac:dyDescent="0.25">
      <c r="A233" s="107"/>
      <c r="B233" s="226">
        <v>717002</v>
      </c>
      <c r="C233" s="213" t="s">
        <v>231</v>
      </c>
      <c r="D233" s="53">
        <v>0</v>
      </c>
      <c r="E233" s="200">
        <v>0</v>
      </c>
      <c r="F233" s="200">
        <v>9000</v>
      </c>
      <c r="G233" s="200">
        <v>9000</v>
      </c>
      <c r="H233" s="200"/>
      <c r="I233" s="200"/>
      <c r="J233" s="329"/>
      <c r="K233" s="351"/>
      <c r="L233" s="69"/>
      <c r="M233" s="236"/>
      <c r="N233" s="272"/>
      <c r="O233" s="5"/>
    </row>
    <row r="234" spans="1:15" x14ac:dyDescent="0.25">
      <c r="A234" s="398" t="s">
        <v>88</v>
      </c>
      <c r="B234" s="399"/>
      <c r="C234" s="400"/>
      <c r="D234" s="86">
        <f>D236</f>
        <v>0</v>
      </c>
      <c r="E234" s="322">
        <f>E235</f>
        <v>3000</v>
      </c>
      <c r="F234" s="202"/>
      <c r="G234" s="202"/>
      <c r="H234" s="202"/>
      <c r="I234" s="202"/>
      <c r="J234" s="343"/>
      <c r="K234" s="351"/>
      <c r="L234" s="69"/>
      <c r="M234" s="236"/>
      <c r="N234" s="272"/>
      <c r="O234" s="5"/>
    </row>
    <row r="235" spans="1:15" s="310" customFormat="1" x14ac:dyDescent="0.25">
      <c r="A235" s="107"/>
      <c r="B235" s="226">
        <v>722003</v>
      </c>
      <c r="C235" s="213" t="s">
        <v>192</v>
      </c>
      <c r="D235" s="306">
        <v>0</v>
      </c>
      <c r="E235" s="315">
        <v>3000</v>
      </c>
      <c r="F235" s="316"/>
      <c r="G235" s="316"/>
      <c r="H235" s="316"/>
      <c r="I235" s="316"/>
      <c r="J235" s="346"/>
      <c r="K235" s="368"/>
      <c r="L235" s="303"/>
      <c r="M235" s="359"/>
      <c r="N235" s="360"/>
    </row>
    <row r="236" spans="1:15" x14ac:dyDescent="0.25">
      <c r="A236" s="295" t="s">
        <v>108</v>
      </c>
      <c r="B236" s="296"/>
      <c r="C236" s="297"/>
      <c r="D236" s="194"/>
      <c r="E236" s="202">
        <f>SUM(E237)</f>
        <v>895.69</v>
      </c>
      <c r="F236" s="202"/>
      <c r="G236" s="202"/>
      <c r="H236" s="202"/>
      <c r="I236" s="202"/>
      <c r="J236" s="343"/>
      <c r="K236" s="351"/>
      <c r="L236" s="69"/>
      <c r="M236" s="236"/>
      <c r="N236" s="272"/>
      <c r="O236" s="5"/>
    </row>
    <row r="237" spans="1:15" x14ac:dyDescent="0.25">
      <c r="A237" s="107"/>
      <c r="B237" s="55" t="s">
        <v>109</v>
      </c>
      <c r="C237" s="106" t="s">
        <v>110</v>
      </c>
      <c r="D237" s="171"/>
      <c r="E237" s="45">
        <v>895.69</v>
      </c>
      <c r="F237" s="200"/>
      <c r="G237" s="200"/>
      <c r="H237" s="200"/>
      <c r="I237" s="200"/>
      <c r="J237" s="329"/>
      <c r="K237" s="351"/>
      <c r="L237" s="69"/>
      <c r="M237" s="236"/>
      <c r="N237" s="272"/>
      <c r="O237" s="5"/>
    </row>
    <row r="238" spans="1:15" x14ac:dyDescent="0.25">
      <c r="A238" s="317" t="s">
        <v>226</v>
      </c>
      <c r="B238" s="296"/>
      <c r="C238" s="297"/>
      <c r="D238" s="194"/>
      <c r="E238" s="202">
        <f>SUM(E239)</f>
        <v>1225.3399999999999</v>
      </c>
      <c r="F238" s="202"/>
      <c r="G238" s="202"/>
      <c r="H238" s="202"/>
      <c r="I238" s="202"/>
      <c r="J238" s="343"/>
      <c r="K238" s="351"/>
      <c r="L238" s="69"/>
      <c r="M238" s="236"/>
      <c r="N238" s="272"/>
      <c r="O238" s="5"/>
    </row>
    <row r="239" spans="1:15" x14ac:dyDescent="0.25">
      <c r="A239" s="107"/>
      <c r="B239" s="55" t="s">
        <v>109</v>
      </c>
      <c r="C239" s="106" t="s">
        <v>110</v>
      </c>
      <c r="D239" s="171"/>
      <c r="E239" s="45">
        <v>1225.3399999999999</v>
      </c>
      <c r="F239" s="69"/>
      <c r="G239" s="69"/>
      <c r="H239" s="69"/>
      <c r="I239" s="69"/>
      <c r="J239" s="331"/>
      <c r="K239" s="351"/>
      <c r="L239" s="69"/>
      <c r="M239" s="236"/>
      <c r="N239" s="272"/>
      <c r="O239" s="5"/>
    </row>
    <row r="240" spans="1:15" s="5" customFormat="1" x14ac:dyDescent="0.25">
      <c r="A240" s="169" t="s">
        <v>167</v>
      </c>
      <c r="B240" s="133"/>
      <c r="C240" s="168"/>
      <c r="D240" s="194"/>
      <c r="E240" s="51">
        <f>E241+E242</f>
        <v>133568.84</v>
      </c>
      <c r="F240" s="51"/>
      <c r="G240" s="51"/>
      <c r="H240" s="202"/>
      <c r="I240" s="202"/>
      <c r="J240" s="343"/>
      <c r="K240" s="351"/>
      <c r="L240" s="69"/>
      <c r="M240" s="236"/>
      <c r="N240" s="272"/>
    </row>
    <row r="241" spans="1:15" x14ac:dyDescent="0.25">
      <c r="A241" s="73"/>
      <c r="B241" s="89">
        <v>717</v>
      </c>
      <c r="C241" s="126" t="s">
        <v>202</v>
      </c>
      <c r="D241" s="171"/>
      <c r="E241" s="45">
        <v>78568.84</v>
      </c>
      <c r="F241" s="200"/>
      <c r="G241" s="200"/>
      <c r="H241" s="200">
        <v>0</v>
      </c>
      <c r="I241" s="200"/>
      <c r="J241" s="329"/>
      <c r="K241" s="351"/>
      <c r="L241" s="69"/>
      <c r="M241" s="236"/>
      <c r="N241" s="272"/>
      <c r="O241" s="5"/>
    </row>
    <row r="242" spans="1:15" x14ac:dyDescent="0.25">
      <c r="A242" s="73"/>
      <c r="B242" s="89">
        <v>717</v>
      </c>
      <c r="C242" s="126" t="s">
        <v>202</v>
      </c>
      <c r="D242" s="171"/>
      <c r="E242" s="45">
        <v>55000</v>
      </c>
      <c r="F242" s="200"/>
      <c r="G242" s="200"/>
      <c r="H242" s="200"/>
      <c r="I242" s="200"/>
      <c r="J242" s="329"/>
      <c r="K242" s="351"/>
      <c r="L242" s="69"/>
      <c r="M242" s="236"/>
      <c r="N242" s="272"/>
      <c r="O242" s="5"/>
    </row>
    <row r="243" spans="1:15" ht="21" customHeight="1" x14ac:dyDescent="0.25">
      <c r="A243" s="169" t="s">
        <v>111</v>
      </c>
      <c r="B243" s="225"/>
      <c r="C243" s="168"/>
      <c r="D243" s="86">
        <f>D244+D245+D246</f>
        <v>304429.69</v>
      </c>
      <c r="E243" s="87">
        <f>E247+E251+E252+E253+E254</f>
        <v>262571.19</v>
      </c>
      <c r="F243" s="87">
        <f>F247+F248+F249+F251+F252+F254+F250</f>
        <v>38494.81</v>
      </c>
      <c r="G243" s="87">
        <f>G247+G248+G249+G251+G252+G254+G250</f>
        <v>38494.81</v>
      </c>
      <c r="H243" s="202">
        <f>H244+H245+H250+H254</f>
        <v>221557.26</v>
      </c>
      <c r="I243" s="202">
        <f>I247+I250</f>
        <v>6000</v>
      </c>
      <c r="J243" s="343">
        <f>J247+J250</f>
        <v>4000</v>
      </c>
      <c r="K243" s="202">
        <f>K244+K245+K254</f>
        <v>-185537.25999999998</v>
      </c>
      <c r="L243" s="202">
        <f>L244+L245+L250+L254</f>
        <v>36020</v>
      </c>
      <c r="M243" s="236"/>
      <c r="N243" s="272"/>
      <c r="O243" s="5"/>
    </row>
    <row r="244" spans="1:15" ht="20.25" customHeight="1" x14ac:dyDescent="0.25">
      <c r="A244" s="102"/>
      <c r="B244" s="105">
        <v>717</v>
      </c>
      <c r="C244" s="106" t="s">
        <v>252</v>
      </c>
      <c r="D244" s="45">
        <v>23513.64</v>
      </c>
      <c r="E244" s="254"/>
      <c r="F244" s="170"/>
      <c r="G244" s="170"/>
      <c r="H244" s="201">
        <v>203097.9</v>
      </c>
      <c r="I244" s="201"/>
      <c r="J244" s="338"/>
      <c r="K244" s="351">
        <v>-179097.9</v>
      </c>
      <c r="L244" s="69">
        <v>24000</v>
      </c>
      <c r="M244" s="236"/>
      <c r="N244" s="272"/>
      <c r="O244" s="5"/>
    </row>
    <row r="245" spans="1:15" x14ac:dyDescent="0.25">
      <c r="A245" s="102"/>
      <c r="B245" s="105">
        <v>717</v>
      </c>
      <c r="C245" s="106" t="s">
        <v>253</v>
      </c>
      <c r="D245" s="45">
        <v>31438.02</v>
      </c>
      <c r="E245" s="254"/>
      <c r="F245" s="170"/>
      <c r="G245" s="170"/>
      <c r="H245" s="201">
        <v>10689.36</v>
      </c>
      <c r="I245" s="201"/>
      <c r="J245" s="338"/>
      <c r="K245" s="351">
        <v>-6689.36</v>
      </c>
      <c r="L245" s="69">
        <v>4000</v>
      </c>
      <c r="M245" s="236"/>
      <c r="N245" s="272"/>
      <c r="O245" s="5"/>
    </row>
    <row r="246" spans="1:15" x14ac:dyDescent="0.25">
      <c r="A246" s="102"/>
      <c r="B246" s="105">
        <v>717</v>
      </c>
      <c r="C246" s="106" t="s">
        <v>198</v>
      </c>
      <c r="D246" s="45">
        <v>249478.03</v>
      </c>
      <c r="E246" s="254"/>
      <c r="F246" s="170"/>
      <c r="G246" s="170"/>
      <c r="H246" s="201"/>
      <c r="I246" s="201"/>
      <c r="J246" s="338"/>
      <c r="K246" s="351"/>
      <c r="L246" s="69"/>
      <c r="M246" s="236"/>
      <c r="N246" s="272"/>
      <c r="O246" s="5"/>
    </row>
    <row r="247" spans="1:15" x14ac:dyDescent="0.25">
      <c r="A247" s="102"/>
      <c r="B247" s="105">
        <v>716</v>
      </c>
      <c r="C247" s="106" t="s">
        <v>225</v>
      </c>
      <c r="D247" s="189"/>
      <c r="E247" s="45">
        <v>4000</v>
      </c>
      <c r="F247" s="69">
        <v>400</v>
      </c>
      <c r="G247" s="69">
        <v>400</v>
      </c>
      <c r="H247" s="201"/>
      <c r="I247" s="69"/>
      <c r="J247" s="331"/>
      <c r="K247" s="351"/>
      <c r="L247" s="69"/>
      <c r="M247" s="236"/>
      <c r="N247" s="272"/>
      <c r="O247" s="5"/>
    </row>
    <row r="248" spans="1:15" x14ac:dyDescent="0.25">
      <c r="A248" s="70"/>
      <c r="B248" s="108">
        <v>717001</v>
      </c>
      <c r="C248" s="106" t="s">
        <v>170</v>
      </c>
      <c r="D248" s="171"/>
      <c r="E248" s="213"/>
      <c r="F248" s="69">
        <v>9000</v>
      </c>
      <c r="G248" s="69">
        <v>9000</v>
      </c>
      <c r="H248" s="69"/>
      <c r="I248" s="69"/>
      <c r="J248" s="331"/>
      <c r="K248" s="351"/>
      <c r="L248" s="69"/>
      <c r="M248" s="236"/>
      <c r="N248" s="272"/>
      <c r="O248" s="5"/>
    </row>
    <row r="249" spans="1:15" x14ac:dyDescent="0.25">
      <c r="A249" s="70"/>
      <c r="B249" s="105">
        <v>717</v>
      </c>
      <c r="C249" s="106" t="s">
        <v>171</v>
      </c>
      <c r="D249" s="171"/>
      <c r="E249" s="213"/>
      <c r="F249" s="69">
        <v>2726</v>
      </c>
      <c r="G249" s="69">
        <v>2726</v>
      </c>
      <c r="H249" s="69"/>
      <c r="I249" s="69"/>
      <c r="J249" s="331"/>
      <c r="K249" s="351"/>
      <c r="L249" s="69"/>
      <c r="M249" s="236"/>
      <c r="N249" s="272"/>
      <c r="O249" s="5"/>
    </row>
    <row r="250" spans="1:15" x14ac:dyDescent="0.25">
      <c r="A250" s="70"/>
      <c r="B250" s="211">
        <v>717</v>
      </c>
      <c r="C250" s="106" t="s">
        <v>110</v>
      </c>
      <c r="D250" s="171"/>
      <c r="E250" s="213"/>
      <c r="F250" s="69">
        <v>7500</v>
      </c>
      <c r="G250" s="69">
        <v>7500</v>
      </c>
      <c r="H250" s="69">
        <v>7500</v>
      </c>
      <c r="I250" s="69">
        <v>6000</v>
      </c>
      <c r="J250" s="331">
        <v>4000</v>
      </c>
      <c r="K250" s="351"/>
      <c r="L250" s="69">
        <v>7500</v>
      </c>
      <c r="M250" s="236"/>
      <c r="N250" s="272"/>
      <c r="O250" s="5"/>
    </row>
    <row r="251" spans="1:15" x14ac:dyDescent="0.25">
      <c r="A251" s="70"/>
      <c r="B251" s="211">
        <v>717</v>
      </c>
      <c r="C251" s="106" t="s">
        <v>190</v>
      </c>
      <c r="D251" s="171"/>
      <c r="E251" s="69">
        <v>0</v>
      </c>
      <c r="F251" s="69">
        <v>6000</v>
      </c>
      <c r="G251" s="69">
        <v>6000</v>
      </c>
      <c r="H251" s="69"/>
      <c r="I251" s="69"/>
      <c r="J251" s="331"/>
      <c r="K251" s="351"/>
      <c r="L251" s="69"/>
      <c r="M251" s="236"/>
      <c r="N251" s="272"/>
      <c r="O251" s="5"/>
    </row>
    <row r="252" spans="1:15" ht="26.25" x14ac:dyDescent="0.25">
      <c r="A252" s="70"/>
      <c r="B252" s="211">
        <v>718</v>
      </c>
      <c r="C252" s="106" t="s">
        <v>203</v>
      </c>
      <c r="D252" s="255"/>
      <c r="E252" s="45">
        <v>11772</v>
      </c>
      <c r="F252" s="69">
        <v>3000</v>
      </c>
      <c r="G252" s="69">
        <v>3000</v>
      </c>
      <c r="H252" s="69"/>
      <c r="I252" s="69"/>
      <c r="J252" s="331"/>
      <c r="K252" s="351"/>
      <c r="L252" s="69"/>
      <c r="M252" s="236"/>
      <c r="N252" s="272"/>
      <c r="O252" s="5"/>
    </row>
    <row r="253" spans="1:15" x14ac:dyDescent="0.25">
      <c r="A253" s="107"/>
      <c r="B253" s="211">
        <v>718</v>
      </c>
      <c r="C253" s="106" t="s">
        <v>204</v>
      </c>
      <c r="D253" s="255"/>
      <c r="E253" s="45">
        <v>223668</v>
      </c>
      <c r="F253" s="200"/>
      <c r="G253" s="200"/>
      <c r="H253" s="201"/>
      <c r="I253" s="201"/>
      <c r="J253" s="338"/>
      <c r="K253" s="351"/>
      <c r="L253" s="69"/>
      <c r="M253" s="236"/>
      <c r="N253" s="272"/>
      <c r="O253" s="5"/>
    </row>
    <row r="254" spans="1:15" x14ac:dyDescent="0.25">
      <c r="A254" s="107"/>
      <c r="B254" s="212">
        <v>717</v>
      </c>
      <c r="C254" s="126" t="s">
        <v>257</v>
      </c>
      <c r="D254" s="255"/>
      <c r="E254" s="45">
        <v>23131.19</v>
      </c>
      <c r="F254" s="200">
        <v>9868.81</v>
      </c>
      <c r="G254" s="200">
        <v>9868.81</v>
      </c>
      <c r="H254" s="201">
        <v>270</v>
      </c>
      <c r="I254" s="201"/>
      <c r="J254" s="338"/>
      <c r="K254" s="351">
        <v>250</v>
      </c>
      <c r="L254" s="69">
        <v>520</v>
      </c>
      <c r="M254" s="236"/>
      <c r="N254" s="272"/>
      <c r="O254" s="5"/>
    </row>
    <row r="255" spans="1:15" x14ac:dyDescent="0.25">
      <c r="A255" s="164" t="s">
        <v>112</v>
      </c>
      <c r="B255" s="165"/>
      <c r="C255" s="166"/>
      <c r="D255" s="231">
        <f>D199+D209+D213+D222+D225+D231+D243</f>
        <v>365097.99</v>
      </c>
      <c r="E255" s="87">
        <f>E199+E209+E213+E222+E225+E231+E236+E238+E240+E243+E234+E228</f>
        <v>464800.55</v>
      </c>
      <c r="F255" s="231">
        <f>F199+F209+F213+F222+F225+F231+F243</f>
        <v>439691.21</v>
      </c>
      <c r="G255" s="231">
        <f>G199+G209+G213+G222+G225+G231+G243</f>
        <v>439691.21</v>
      </c>
      <c r="H255" s="87">
        <f>H199+H209+H213+H222+H225+H231+H236+H238+H240+H243</f>
        <v>364614.92000000004</v>
      </c>
      <c r="I255" s="87" t="e">
        <f>I199+I209+I213+I222+I225+I231+I236+I238+I240+I243</f>
        <v>#REF!</v>
      </c>
      <c r="J255" s="347" t="e">
        <f>J199+J209+J213+J222+J225+J231+J236+J238+J240+J243</f>
        <v>#REF!</v>
      </c>
      <c r="K255" s="87">
        <f>K199+K209+K213+K222+K225+K231+K236+K238+K240+K243</f>
        <v>-130280.65999999997</v>
      </c>
      <c r="L255" s="87">
        <f>L199+L209+L213+L222+L225+L231+L236+L238+L240+L243</f>
        <v>234334.26</v>
      </c>
      <c r="M255" s="236"/>
      <c r="N255" s="272"/>
      <c r="O255" s="5"/>
    </row>
    <row r="256" spans="1:15" x14ac:dyDescent="0.25">
      <c r="A256" s="220"/>
      <c r="B256" s="221"/>
      <c r="C256" s="222"/>
      <c r="D256" s="84"/>
      <c r="F256" s="223"/>
      <c r="G256" s="223"/>
      <c r="H256" s="223"/>
      <c r="I256" s="223"/>
      <c r="J256" s="223"/>
      <c r="K256" s="369"/>
      <c r="L256" s="349"/>
      <c r="M256" s="5"/>
      <c r="N256" s="5"/>
      <c r="O256" s="5"/>
    </row>
    <row r="257" spans="1:14" x14ac:dyDescent="0.25">
      <c r="A257" s="118" t="s">
        <v>113</v>
      </c>
      <c r="B257" s="119"/>
      <c r="C257" s="152"/>
      <c r="D257" s="232"/>
      <c r="E257" s="203"/>
      <c r="F257" s="203"/>
      <c r="G257" s="203"/>
      <c r="H257" s="216"/>
      <c r="I257" s="216"/>
      <c r="J257" s="348"/>
      <c r="K257" s="216"/>
      <c r="L257" s="216"/>
      <c r="M257" s="5"/>
    </row>
    <row r="258" spans="1:14" ht="23.25" customHeight="1" x14ac:dyDescent="0.25">
      <c r="A258" s="363"/>
      <c r="B258" s="366">
        <v>819002</v>
      </c>
      <c r="C258" s="364" t="s">
        <v>255</v>
      </c>
      <c r="D258" s="114"/>
      <c r="E258" s="365"/>
      <c r="F258" s="365"/>
      <c r="G258" s="365"/>
      <c r="H258" s="69">
        <v>16500</v>
      </c>
      <c r="I258" s="216"/>
      <c r="J258" s="348"/>
      <c r="K258" s="351">
        <v>11640</v>
      </c>
      <c r="L258" s="69">
        <v>28140</v>
      </c>
      <c r="M258" s="5"/>
    </row>
    <row r="259" spans="1:14" x14ac:dyDescent="0.25">
      <c r="A259" s="107" t="s">
        <v>114</v>
      </c>
      <c r="B259" s="57"/>
      <c r="C259" s="106"/>
      <c r="D259" s="85"/>
      <c r="E259" s="70"/>
      <c r="F259" s="70"/>
      <c r="G259" s="70"/>
      <c r="H259" s="45"/>
      <c r="I259" s="69"/>
      <c r="J259" s="331"/>
      <c r="K259" s="369"/>
      <c r="L259" s="349"/>
      <c r="M259" s="5"/>
    </row>
    <row r="260" spans="1:14" ht="26.25" x14ac:dyDescent="0.25">
      <c r="A260" s="43"/>
      <c r="B260" s="55" t="s">
        <v>115</v>
      </c>
      <c r="C260" s="106" t="s">
        <v>116</v>
      </c>
      <c r="D260" s="80">
        <v>13803.76</v>
      </c>
      <c r="E260" s="69">
        <v>14378.29</v>
      </c>
      <c r="F260" s="69">
        <v>14207.36</v>
      </c>
      <c r="G260" s="69">
        <v>14207.36</v>
      </c>
      <c r="H260" s="69">
        <v>14820.11</v>
      </c>
      <c r="I260" s="69">
        <v>14305</v>
      </c>
      <c r="J260" s="331">
        <v>14207.36</v>
      </c>
      <c r="K260" s="370"/>
      <c r="L260" s="349"/>
      <c r="M260" s="5"/>
    </row>
    <row r="261" spans="1:14" ht="26.25" x14ac:dyDescent="0.25">
      <c r="A261" s="43"/>
      <c r="B261" s="55" t="s">
        <v>117</v>
      </c>
      <c r="C261" s="106" t="s">
        <v>118</v>
      </c>
      <c r="D261" s="80">
        <v>25780.26</v>
      </c>
      <c r="E261" s="69">
        <v>23878.87</v>
      </c>
      <c r="F261" s="69">
        <v>25995.919999999998</v>
      </c>
      <c r="G261" s="69">
        <v>25995.919999999998</v>
      </c>
      <c r="H261" s="69">
        <v>26302.6</v>
      </c>
      <c r="I261" s="69">
        <v>26123.21</v>
      </c>
      <c r="J261" s="331">
        <v>25995.919999999998</v>
      </c>
      <c r="K261" s="370"/>
      <c r="L261" s="349"/>
      <c r="M261" s="5"/>
    </row>
    <row r="262" spans="1:14" ht="26.25" x14ac:dyDescent="0.25">
      <c r="A262" s="107"/>
      <c r="B262" s="57" t="s">
        <v>119</v>
      </c>
      <c r="C262" s="106" t="s">
        <v>120</v>
      </c>
      <c r="D262" s="80">
        <v>38466.71</v>
      </c>
      <c r="E262" s="45">
        <v>41021.339999999997</v>
      </c>
      <c r="F262" s="45">
        <v>38726.559999999998</v>
      </c>
      <c r="G262" s="45">
        <v>38726.559999999998</v>
      </c>
      <c r="H262" s="45">
        <v>33585.870000000003</v>
      </c>
      <c r="I262" s="45">
        <v>34557.33</v>
      </c>
      <c r="J262" s="114">
        <v>38726.559999999998</v>
      </c>
      <c r="K262" s="370"/>
      <c r="L262" s="349"/>
      <c r="M262" s="5"/>
    </row>
    <row r="263" spans="1:14" ht="26.25" x14ac:dyDescent="0.25">
      <c r="A263" s="73"/>
      <c r="B263" s="56" t="s">
        <v>121</v>
      </c>
      <c r="C263" s="106" t="s">
        <v>122</v>
      </c>
      <c r="D263" s="80">
        <v>90140.24</v>
      </c>
      <c r="E263" s="69">
        <v>90979.71</v>
      </c>
      <c r="F263" s="69">
        <v>90729.04</v>
      </c>
      <c r="G263" s="69">
        <v>90729.04</v>
      </c>
      <c r="H263" s="69">
        <v>91502.95</v>
      </c>
      <c r="I263" s="69">
        <v>90654.23</v>
      </c>
      <c r="J263" s="331">
        <v>90729.04</v>
      </c>
      <c r="K263" s="370"/>
      <c r="L263" s="349"/>
      <c r="M263" s="5"/>
    </row>
    <row r="264" spans="1:14" ht="26.25" x14ac:dyDescent="0.25">
      <c r="A264" s="73"/>
      <c r="B264" s="58" t="s">
        <v>123</v>
      </c>
      <c r="C264" s="106" t="s">
        <v>124</v>
      </c>
      <c r="D264" s="80">
        <v>56845.81</v>
      </c>
      <c r="E264" s="69">
        <v>57372.68</v>
      </c>
      <c r="F264" s="69">
        <v>57209.86</v>
      </c>
      <c r="G264" s="69">
        <v>57209.86</v>
      </c>
      <c r="H264" s="69">
        <v>57757.82</v>
      </c>
      <c r="I264" s="69">
        <v>56914.22</v>
      </c>
      <c r="J264" s="331">
        <v>57209.86</v>
      </c>
      <c r="K264" s="370"/>
      <c r="L264" s="349"/>
      <c r="M264" s="5"/>
    </row>
    <row r="265" spans="1:14" ht="26.25" x14ac:dyDescent="0.25">
      <c r="A265" s="73"/>
      <c r="B265" s="89">
        <v>821005</v>
      </c>
      <c r="C265" s="153" t="s">
        <v>168</v>
      </c>
      <c r="D265" s="80">
        <v>40218.44</v>
      </c>
      <c r="E265" s="69">
        <v>40900.769999999997</v>
      </c>
      <c r="F265" s="69">
        <v>40819.43</v>
      </c>
      <c r="G265" s="69">
        <v>40819.43</v>
      </c>
      <c r="H265" s="69">
        <v>40819.43</v>
      </c>
      <c r="I265" s="69">
        <v>40882.1</v>
      </c>
      <c r="J265" s="331">
        <v>40819.43</v>
      </c>
      <c r="K265" s="370"/>
      <c r="L265" s="349"/>
      <c r="M265" s="5"/>
    </row>
    <row r="266" spans="1:14" x14ac:dyDescent="0.25">
      <c r="A266" s="73"/>
      <c r="B266" s="56">
        <v>824</v>
      </c>
      <c r="C266" s="106" t="s">
        <v>125</v>
      </c>
      <c r="D266" s="88">
        <v>1286.4000000000001</v>
      </c>
      <c r="E266" s="45">
        <v>643.20000000000005</v>
      </c>
      <c r="F266" s="69">
        <v>0</v>
      </c>
      <c r="G266" s="69">
        <v>0</v>
      </c>
      <c r="H266" s="69">
        <v>0</v>
      </c>
      <c r="I266" s="69">
        <v>0</v>
      </c>
      <c r="J266" s="331">
        <v>1287</v>
      </c>
      <c r="K266" s="370"/>
      <c r="L266" s="349"/>
      <c r="M266" s="5"/>
    </row>
    <row r="267" spans="1:14" x14ac:dyDescent="0.25">
      <c r="A267" s="174" t="s">
        <v>113</v>
      </c>
      <c r="B267" s="175"/>
      <c r="C267" s="176"/>
      <c r="D267" s="177">
        <f>SUM(D260:D266)</f>
        <v>266541.62</v>
      </c>
      <c r="E267" s="177">
        <f>SUM(E260:E266)</f>
        <v>269174.86000000004</v>
      </c>
      <c r="F267" s="177">
        <f>SUM(F260:F266)</f>
        <v>267688.17</v>
      </c>
      <c r="G267" s="177">
        <f>SUM(G260:G266)</f>
        <v>267688.17</v>
      </c>
      <c r="H267" s="177">
        <f t="shared" ref="H267:I267" si="98">SUM(H260:H266)</f>
        <v>264788.78000000003</v>
      </c>
      <c r="I267" s="177">
        <f t="shared" si="98"/>
        <v>263436.09000000003</v>
      </c>
      <c r="J267" s="177">
        <f t="shared" ref="J267" si="99">SUM(J260:J266)</f>
        <v>268975.17</v>
      </c>
      <c r="K267" s="177">
        <f>K258</f>
        <v>11640</v>
      </c>
      <c r="L267" s="177">
        <f>L258</f>
        <v>28140</v>
      </c>
      <c r="M267" s="5"/>
    </row>
    <row r="268" spans="1:14" ht="14.25" customHeight="1" x14ac:dyDescent="0.25">
      <c r="A268" s="6"/>
      <c r="B268" s="6"/>
      <c r="C268" s="154"/>
      <c r="D268" s="233"/>
      <c r="E268" s="217"/>
      <c r="F268" s="144"/>
      <c r="G268" s="144"/>
      <c r="H268" s="217"/>
      <c r="I268" s="217"/>
      <c r="J268" s="217"/>
      <c r="K268" s="7"/>
      <c r="L268" s="5"/>
      <c r="M268" s="5"/>
      <c r="N268" s="3"/>
    </row>
    <row r="269" spans="1:14" ht="11.25" customHeight="1" x14ac:dyDescent="0.25">
      <c r="A269" s="6"/>
      <c r="B269" s="6"/>
      <c r="C269" s="144"/>
      <c r="D269" s="233"/>
      <c r="E269" s="217"/>
      <c r="F269" s="144"/>
      <c r="G269" s="144"/>
      <c r="H269" s="217"/>
      <c r="I269" s="217"/>
      <c r="J269" s="217"/>
      <c r="K269" s="7"/>
      <c r="L269" s="5"/>
      <c r="M269" s="5"/>
    </row>
    <row r="270" spans="1:14" hidden="1" x14ac:dyDescent="0.25">
      <c r="A270" s="386" t="s">
        <v>126</v>
      </c>
      <c r="B270" s="387"/>
      <c r="C270" s="388"/>
      <c r="D270" s="241">
        <v>1551984.99</v>
      </c>
      <c r="E270" s="204">
        <v>1734413.24</v>
      </c>
      <c r="F270" s="204">
        <v>1632338.86</v>
      </c>
      <c r="G270" s="204">
        <v>1632338.86</v>
      </c>
      <c r="H270" s="52">
        <v>1764089.6</v>
      </c>
      <c r="I270" s="204">
        <v>1690810.6</v>
      </c>
      <c r="J270" s="204">
        <v>1690810.6</v>
      </c>
      <c r="K270" s="7"/>
      <c r="L270" s="5"/>
      <c r="M270" s="5"/>
    </row>
    <row r="271" spans="1:14" ht="16.5" hidden="1" customHeight="1" x14ac:dyDescent="0.25">
      <c r="A271" s="279" t="s">
        <v>160</v>
      </c>
      <c r="B271" s="279"/>
      <c r="C271" s="184"/>
      <c r="D271" s="50">
        <v>110422</v>
      </c>
      <c r="E271" s="205">
        <v>292134.45</v>
      </c>
      <c r="F271" s="205">
        <v>23500</v>
      </c>
      <c r="G271" s="205">
        <v>23500</v>
      </c>
      <c r="H271" s="115">
        <v>5000</v>
      </c>
      <c r="I271" s="205">
        <v>5000</v>
      </c>
      <c r="J271" s="205">
        <v>5000</v>
      </c>
      <c r="K271" s="7"/>
      <c r="L271" s="5"/>
      <c r="M271" s="5"/>
    </row>
    <row r="272" spans="1:14" hidden="1" x14ac:dyDescent="0.25">
      <c r="A272" s="280" t="s">
        <v>157</v>
      </c>
      <c r="B272" s="280"/>
      <c r="C272" s="185"/>
      <c r="D272" s="195">
        <v>357868.22</v>
      </c>
      <c r="E272" s="206">
        <v>102412.67</v>
      </c>
      <c r="F272" s="206">
        <v>398543.35999999999</v>
      </c>
      <c r="G272" s="206">
        <v>398543.35999999999</v>
      </c>
      <c r="H272" s="47">
        <v>81500</v>
      </c>
      <c r="I272" s="206">
        <v>50000</v>
      </c>
      <c r="J272" s="206">
        <v>50000</v>
      </c>
      <c r="K272" s="7"/>
      <c r="L272" s="5"/>
      <c r="M272" s="5"/>
    </row>
    <row r="273" spans="1:13" ht="16.5" hidden="1" customHeight="1" x14ac:dyDescent="0.25">
      <c r="A273" s="219" t="s">
        <v>161</v>
      </c>
      <c r="B273" s="219"/>
      <c r="C273" s="178"/>
      <c r="D273" s="44">
        <f>SUM(D270:D272)</f>
        <v>2020275.21</v>
      </c>
      <c r="E273" s="207">
        <f>SUM(E270:E272)</f>
        <v>2128960.36</v>
      </c>
      <c r="F273" s="207">
        <f>SUM(F270:F272)</f>
        <v>2054382.2200000002</v>
      </c>
      <c r="G273" s="207">
        <f>SUM(G270:G272)</f>
        <v>2054382.2200000002</v>
      </c>
      <c r="H273" s="207">
        <f t="shared" ref="H273:I273" si="100">SUM(H270:H272)</f>
        <v>1850589.6</v>
      </c>
      <c r="I273" s="207">
        <f t="shared" si="100"/>
        <v>1745810.6</v>
      </c>
      <c r="J273" s="207">
        <f t="shared" ref="J273" si="101">SUM(J270:J272)</f>
        <v>1745810.6</v>
      </c>
      <c r="K273" s="7"/>
      <c r="L273" s="5"/>
      <c r="M273" s="5"/>
    </row>
    <row r="274" spans="1:13" ht="15.75" hidden="1" customHeight="1" x14ac:dyDescent="0.25">
      <c r="A274" s="178" t="s">
        <v>180</v>
      </c>
      <c r="B274" s="219"/>
      <c r="C274" s="70"/>
      <c r="D274" s="234">
        <v>17605.259999999998</v>
      </c>
      <c r="E274" s="207">
        <v>23999.919999999998</v>
      </c>
      <c r="F274" s="207">
        <v>20940</v>
      </c>
      <c r="G274" s="207">
        <v>20940</v>
      </c>
      <c r="H274" s="207">
        <v>20940</v>
      </c>
      <c r="I274" s="207">
        <v>20940</v>
      </c>
      <c r="J274" s="207">
        <v>20940</v>
      </c>
      <c r="K274" s="7"/>
      <c r="L274" s="5"/>
      <c r="M274" s="5"/>
    </row>
    <row r="275" spans="1:13" hidden="1" x14ac:dyDescent="0.25">
      <c r="A275" s="401" t="s">
        <v>174</v>
      </c>
      <c r="B275" s="402"/>
      <c r="C275" s="403"/>
      <c r="D275" s="248">
        <f>D273+D274</f>
        <v>2037880.47</v>
      </c>
      <c r="E275" s="248">
        <f>SUM(E273:E274)</f>
        <v>2152960.2799999998</v>
      </c>
      <c r="F275" s="248">
        <f>SUM(F273:F274)</f>
        <v>2075322.2200000002</v>
      </c>
      <c r="G275" s="248">
        <f>SUM(G273:G274)</f>
        <v>2075322.2200000002</v>
      </c>
      <c r="H275" s="248">
        <f t="shared" ref="H275:I275" si="102">SUM(H273:H274)</f>
        <v>1871529.6</v>
      </c>
      <c r="I275" s="248">
        <f t="shared" si="102"/>
        <v>1766750.6</v>
      </c>
      <c r="J275" s="248">
        <f t="shared" ref="J275" si="103">SUM(J273:J274)</f>
        <v>1766750.6</v>
      </c>
      <c r="K275" s="7"/>
      <c r="L275" s="5"/>
      <c r="M275" s="5"/>
    </row>
    <row r="276" spans="1:13" hidden="1" x14ac:dyDescent="0.25">
      <c r="A276" s="281"/>
      <c r="B276" s="282"/>
      <c r="C276" s="179"/>
      <c r="D276" s="90"/>
      <c r="E276" s="208"/>
      <c r="F276" s="208"/>
      <c r="G276" s="208"/>
      <c r="H276" s="208"/>
      <c r="I276" s="208"/>
      <c r="J276" s="208"/>
      <c r="K276" s="7"/>
      <c r="L276" s="5"/>
      <c r="M276" s="5"/>
    </row>
    <row r="277" spans="1:13" hidden="1" x14ac:dyDescent="0.25">
      <c r="A277" s="386" t="s">
        <v>0</v>
      </c>
      <c r="B277" s="387"/>
      <c r="C277" s="388"/>
      <c r="D277" s="244">
        <f t="shared" ref="D277:J277" si="104">D196</f>
        <v>678462.99</v>
      </c>
      <c r="E277" s="278">
        <f t="shared" si="104"/>
        <v>714974.85</v>
      </c>
      <c r="F277" s="278">
        <f t="shared" si="104"/>
        <v>655332.19999999995</v>
      </c>
      <c r="G277" s="278">
        <f t="shared" si="104"/>
        <v>655332.19999999995</v>
      </c>
      <c r="H277" s="278">
        <f t="shared" si="104"/>
        <v>631870.36999999976</v>
      </c>
      <c r="I277" s="278">
        <f t="shared" si="104"/>
        <v>586292.34</v>
      </c>
      <c r="J277" s="278">
        <f t="shared" si="104"/>
        <v>576918.22</v>
      </c>
      <c r="K277" s="7"/>
      <c r="L277" s="5"/>
      <c r="M277" s="5"/>
    </row>
    <row r="278" spans="1:13" hidden="1" x14ac:dyDescent="0.25">
      <c r="A278" s="283" t="s">
        <v>175</v>
      </c>
      <c r="B278" s="284"/>
      <c r="C278" s="186"/>
      <c r="D278" s="245">
        <f t="shared" ref="D278:J278" si="105">D255</f>
        <v>365097.99</v>
      </c>
      <c r="E278" s="205">
        <f t="shared" si="105"/>
        <v>464800.55</v>
      </c>
      <c r="F278" s="205">
        <f t="shared" si="105"/>
        <v>439691.21</v>
      </c>
      <c r="G278" s="205">
        <f t="shared" si="105"/>
        <v>439691.21</v>
      </c>
      <c r="H278" s="205">
        <f t="shared" si="105"/>
        <v>364614.92000000004</v>
      </c>
      <c r="I278" s="205" t="e">
        <f t="shared" si="105"/>
        <v>#REF!</v>
      </c>
      <c r="J278" s="205" t="e">
        <f t="shared" si="105"/>
        <v>#REF!</v>
      </c>
      <c r="K278" s="7"/>
      <c r="L278" s="5"/>
      <c r="M278" s="5"/>
    </row>
    <row r="279" spans="1:13" hidden="1" x14ac:dyDescent="0.25">
      <c r="A279" s="285" t="s">
        <v>176</v>
      </c>
      <c r="B279" s="286"/>
      <c r="C279" s="187"/>
      <c r="D279" s="246">
        <f>D267</f>
        <v>266541.62</v>
      </c>
      <c r="E279" s="206">
        <f>E267</f>
        <v>269174.86000000004</v>
      </c>
      <c r="F279" s="206">
        <f>F267</f>
        <v>267688.17</v>
      </c>
      <c r="G279" s="206">
        <f>G267</f>
        <v>267688.17</v>
      </c>
      <c r="H279" s="206">
        <f t="shared" ref="H279:I279" si="106">H267</f>
        <v>264788.78000000003</v>
      </c>
      <c r="I279" s="206">
        <f t="shared" si="106"/>
        <v>263436.09000000003</v>
      </c>
      <c r="J279" s="206">
        <f t="shared" ref="J279" si="107">J267</f>
        <v>268975.17</v>
      </c>
      <c r="K279" s="7"/>
      <c r="L279" s="5"/>
      <c r="M279" s="5"/>
    </row>
    <row r="280" spans="1:13" hidden="1" x14ac:dyDescent="0.25">
      <c r="A280" s="287" t="s">
        <v>177</v>
      </c>
      <c r="B280" s="288"/>
      <c r="C280" s="181"/>
      <c r="D280" s="235">
        <v>588320.43999999994</v>
      </c>
      <c r="E280" s="207">
        <v>653358.96</v>
      </c>
      <c r="F280" s="207">
        <v>670839</v>
      </c>
      <c r="G280" s="207">
        <v>670839</v>
      </c>
      <c r="H280" s="207">
        <v>747504</v>
      </c>
      <c r="I280" s="207">
        <v>736018</v>
      </c>
      <c r="J280" s="207">
        <v>736018</v>
      </c>
      <c r="K280" s="7"/>
      <c r="L280" s="5"/>
      <c r="M280" s="5"/>
    </row>
    <row r="281" spans="1:13" hidden="1" x14ac:dyDescent="0.25">
      <c r="A281" s="389" t="s">
        <v>178</v>
      </c>
      <c r="B281" s="390"/>
      <c r="C281" s="391"/>
      <c r="D281" s="247">
        <f>SUM(D277:D280)</f>
        <v>1898423.04</v>
      </c>
      <c r="E281" s="247">
        <f t="shared" ref="E281" si="108">SUM(E277:E280)</f>
        <v>2102309.2199999997</v>
      </c>
      <c r="F281" s="247">
        <f>SUM(F277:F280)</f>
        <v>2033550.5799999998</v>
      </c>
      <c r="G281" s="247">
        <f>SUM(G277:G280)</f>
        <v>2033550.5799999998</v>
      </c>
      <c r="H281" s="247">
        <f t="shared" ref="H281:I281" si="109">SUM(H277:H280)</f>
        <v>2008778.0699999998</v>
      </c>
      <c r="I281" s="247" t="e">
        <f t="shared" si="109"/>
        <v>#REF!</v>
      </c>
      <c r="J281" s="247" t="e">
        <f t="shared" ref="J281" si="110">SUM(J277:J280)</f>
        <v>#REF!</v>
      </c>
      <c r="K281" s="7"/>
      <c r="L281" s="5"/>
      <c r="M281" s="5"/>
    </row>
    <row r="282" spans="1:13" hidden="1" x14ac:dyDescent="0.25">
      <c r="A282" s="289" t="s">
        <v>179</v>
      </c>
      <c r="B282" s="290"/>
      <c r="C282" s="188"/>
      <c r="D282" s="249">
        <f>D275-D281</f>
        <v>139457.42999999993</v>
      </c>
      <c r="E282" s="249">
        <f t="shared" ref="E282" si="111">E275-E281</f>
        <v>50651.060000000056</v>
      </c>
      <c r="F282" s="249">
        <f>F275-F281</f>
        <v>41771.640000000363</v>
      </c>
      <c r="G282" s="249">
        <f>G275-G281</f>
        <v>41771.640000000363</v>
      </c>
      <c r="H282" s="249">
        <f t="shared" ref="H282:I282" si="112">H275-H281</f>
        <v>-137248.46999999974</v>
      </c>
      <c r="I282" s="249" t="e">
        <f t="shared" si="112"/>
        <v>#REF!</v>
      </c>
      <c r="J282" s="249" t="e">
        <f t="shared" ref="J282" si="113">J275-J281</f>
        <v>#REF!</v>
      </c>
      <c r="K282" s="7"/>
      <c r="L282" s="5"/>
      <c r="M282" s="5"/>
    </row>
    <row r="283" spans="1:13" x14ac:dyDescent="0.25">
      <c r="A283" s="13"/>
      <c r="B283" s="18"/>
      <c r="C283" s="155"/>
      <c r="D283" s="230"/>
      <c r="E283" s="242"/>
      <c r="F283" s="144"/>
      <c r="G283" s="144"/>
      <c r="H283" s="217"/>
      <c r="I283" s="217"/>
      <c r="J283" s="7"/>
      <c r="K283" s="7"/>
      <c r="L283" s="5"/>
      <c r="M283" s="5"/>
    </row>
    <row r="284" spans="1:13" x14ac:dyDescent="0.25">
      <c r="A284" s="13"/>
      <c r="B284" s="18"/>
      <c r="C284" s="155"/>
      <c r="F284" s="144"/>
      <c r="G284" s="144"/>
      <c r="H284" s="217"/>
      <c r="I284" s="217"/>
      <c r="J284" s="7"/>
      <c r="K284" s="7"/>
      <c r="L284" s="5"/>
      <c r="M284" s="5"/>
    </row>
    <row r="285" spans="1:13" x14ac:dyDescent="0.25">
      <c r="A285" s="17"/>
      <c r="B285" s="16"/>
      <c r="C285" s="155"/>
      <c r="D285" s="7"/>
      <c r="E285" s="272"/>
      <c r="F285" s="217"/>
      <c r="G285" s="217"/>
      <c r="H285" s="217"/>
      <c r="I285" s="217"/>
      <c r="J285" s="7"/>
      <c r="K285" s="7"/>
      <c r="L285" s="5"/>
      <c r="M285" s="5"/>
    </row>
    <row r="286" spans="1:13" x14ac:dyDescent="0.25">
      <c r="A286" s="17"/>
      <c r="B286" s="16"/>
      <c r="C286" s="155"/>
      <c r="D286" s="180"/>
      <c r="E286" s="272"/>
      <c r="F286" s="217"/>
      <c r="G286" s="217"/>
      <c r="H286" s="217"/>
      <c r="I286" s="217"/>
      <c r="J286" s="7"/>
      <c r="K286" s="7"/>
      <c r="L286" s="5"/>
      <c r="M286" s="5"/>
    </row>
    <row r="287" spans="1:13" x14ac:dyDescent="0.25">
      <c r="A287" s="17"/>
      <c r="B287" s="16"/>
      <c r="C287" s="155"/>
      <c r="D287" s="180"/>
      <c r="E287" s="144"/>
      <c r="F287" s="273"/>
      <c r="G287" s="273"/>
      <c r="H287" s="217"/>
      <c r="I287" s="217"/>
      <c r="J287" s="7"/>
      <c r="K287" s="7"/>
      <c r="L287" s="5"/>
      <c r="M287" s="5"/>
    </row>
    <row r="288" spans="1:13" x14ac:dyDescent="0.25">
      <c r="A288" s="17"/>
      <c r="B288" s="16"/>
      <c r="C288" s="155"/>
      <c r="D288" s="180"/>
      <c r="E288" s="144"/>
      <c r="F288" s="144"/>
      <c r="G288" s="144"/>
      <c r="H288" s="217"/>
      <c r="I288" s="217"/>
      <c r="J288" s="7"/>
      <c r="K288" s="7"/>
      <c r="L288" s="5"/>
      <c r="M288" s="5"/>
    </row>
    <row r="289" spans="1:13" x14ac:dyDescent="0.25">
      <c r="A289" s="13"/>
      <c r="B289" s="18"/>
      <c r="C289" s="156"/>
      <c r="D289" s="182"/>
      <c r="E289" s="272"/>
      <c r="F289" s="217"/>
      <c r="G289" s="217"/>
      <c r="H289" s="217"/>
      <c r="I289" s="217"/>
      <c r="J289" s="7"/>
      <c r="K289" s="7"/>
      <c r="L289" s="5"/>
      <c r="M289" s="5"/>
    </row>
    <row r="290" spans="1:13" x14ac:dyDescent="0.25">
      <c r="A290" s="4"/>
      <c r="B290" s="18"/>
      <c r="C290" s="156"/>
      <c r="D290" s="180"/>
      <c r="E290" s="272"/>
      <c r="F290" s="217"/>
      <c r="G290" s="217"/>
      <c r="H290" s="217"/>
      <c r="I290" s="217"/>
      <c r="J290" s="7"/>
      <c r="K290" s="7"/>
      <c r="L290" s="5"/>
      <c r="M290" s="5"/>
    </row>
    <row r="291" spans="1:13" x14ac:dyDescent="0.25">
      <c r="A291" s="7"/>
      <c r="B291" s="7"/>
      <c r="C291" s="144"/>
      <c r="D291" s="242"/>
      <c r="E291" s="144"/>
      <c r="F291" s="273"/>
      <c r="G291" s="273"/>
      <c r="H291" s="217"/>
      <c r="I291" s="217"/>
      <c r="J291" s="7"/>
      <c r="K291" s="7"/>
      <c r="L291" s="5"/>
      <c r="M291" s="5"/>
    </row>
    <row r="292" spans="1:13" x14ac:dyDescent="0.25">
      <c r="C292" s="272"/>
      <c r="D292" s="180"/>
      <c r="E292" s="144"/>
      <c r="F292" s="144"/>
      <c r="G292" s="144"/>
      <c r="H292" s="217"/>
      <c r="I292" s="217"/>
      <c r="J292" s="7"/>
      <c r="K292" s="7"/>
      <c r="L292" s="5"/>
      <c r="M292" s="5"/>
    </row>
    <row r="293" spans="1:13" x14ac:dyDescent="0.25">
      <c r="C293" s="272"/>
      <c r="D293" s="180"/>
      <c r="E293" s="272"/>
      <c r="F293" s="273"/>
      <c r="G293" s="273"/>
      <c r="H293" s="217"/>
      <c r="I293" s="217"/>
      <c r="J293" s="7"/>
      <c r="K293" s="7"/>
      <c r="L293" s="5"/>
      <c r="M293" s="5"/>
    </row>
    <row r="294" spans="1:13" x14ac:dyDescent="0.25">
      <c r="C294" s="272"/>
      <c r="D294" s="180"/>
      <c r="E294" s="144"/>
      <c r="F294" s="144"/>
      <c r="G294" s="144"/>
      <c r="H294" s="217"/>
      <c r="I294" s="217"/>
      <c r="J294" s="7"/>
      <c r="K294" s="7"/>
      <c r="L294" s="5"/>
      <c r="M294" s="5"/>
    </row>
    <row r="295" spans="1:13" x14ac:dyDescent="0.25">
      <c r="C295" s="272"/>
      <c r="D295" s="180"/>
      <c r="E295" s="144"/>
      <c r="F295" s="144"/>
      <c r="G295" s="144"/>
      <c r="H295" s="217"/>
      <c r="I295" s="217"/>
      <c r="J295" s="7"/>
      <c r="K295" s="7"/>
      <c r="L295" s="5"/>
      <c r="M295" s="5"/>
    </row>
    <row r="296" spans="1:13" x14ac:dyDescent="0.25">
      <c r="C296" s="272"/>
      <c r="D296" s="180"/>
      <c r="E296" s="144"/>
      <c r="F296" s="144"/>
      <c r="G296" s="144"/>
      <c r="H296" s="217"/>
      <c r="I296" s="217"/>
      <c r="J296" s="7"/>
      <c r="K296" s="7"/>
      <c r="L296" s="5"/>
      <c r="M296" s="5"/>
    </row>
    <row r="297" spans="1:13" x14ac:dyDescent="0.25">
      <c r="C297" s="272"/>
      <c r="D297" s="243"/>
      <c r="E297" s="144"/>
      <c r="F297" s="144"/>
      <c r="G297" s="144"/>
      <c r="H297" s="217"/>
      <c r="I297" s="217"/>
      <c r="J297" s="7"/>
      <c r="K297" s="7"/>
      <c r="L297" s="5"/>
      <c r="M297" s="5"/>
    </row>
    <row r="298" spans="1:13" x14ac:dyDescent="0.25">
      <c r="C298" s="272"/>
      <c r="D298" s="242"/>
      <c r="E298" s="144"/>
      <c r="F298" s="144"/>
      <c r="G298" s="144"/>
      <c r="H298" s="217"/>
      <c r="I298" s="217"/>
      <c r="J298" s="7"/>
      <c r="K298" s="7"/>
      <c r="L298" s="5"/>
      <c r="M298" s="5"/>
    </row>
    <row r="299" spans="1:13" x14ac:dyDescent="0.25">
      <c r="C299" s="272"/>
      <c r="D299" s="7"/>
      <c r="E299" s="144"/>
      <c r="F299" s="144"/>
      <c r="G299" s="144"/>
      <c r="H299" s="217"/>
      <c r="I299" s="217"/>
      <c r="J299" s="7"/>
      <c r="K299" s="7"/>
      <c r="L299" s="5"/>
      <c r="M299" s="5"/>
    </row>
    <row r="300" spans="1:13" x14ac:dyDescent="0.25">
      <c r="C300" s="272"/>
      <c r="D300" s="7"/>
      <c r="E300" s="144"/>
      <c r="F300" s="144"/>
      <c r="G300" s="144"/>
      <c r="H300" s="217"/>
      <c r="I300" s="217"/>
      <c r="J300" s="7"/>
      <c r="K300" s="7"/>
      <c r="L300" s="5"/>
      <c r="M300" s="5"/>
    </row>
    <row r="301" spans="1:13" x14ac:dyDescent="0.25">
      <c r="C301" s="272"/>
      <c r="D301" s="5"/>
      <c r="E301" s="144"/>
      <c r="F301" s="144"/>
      <c r="G301" s="144"/>
      <c r="H301" s="217"/>
      <c r="I301" s="217"/>
      <c r="J301" s="7"/>
      <c r="K301" s="7"/>
      <c r="L301" s="5"/>
      <c r="M301" s="5"/>
    </row>
    <row r="302" spans="1:13" x14ac:dyDescent="0.25">
      <c r="C302" s="272"/>
      <c r="D302" s="8"/>
      <c r="E302" s="144"/>
      <c r="F302" s="144"/>
      <c r="G302" s="144"/>
      <c r="H302" s="217"/>
      <c r="I302" s="217"/>
      <c r="J302" s="7"/>
      <c r="K302" s="7"/>
      <c r="L302" s="5"/>
      <c r="M302" s="5"/>
    </row>
    <row r="303" spans="1:13" x14ac:dyDescent="0.25">
      <c r="C303" s="272"/>
      <c r="D303" s="7"/>
      <c r="E303" s="144"/>
      <c r="F303" s="144"/>
      <c r="G303" s="144"/>
      <c r="H303" s="217"/>
      <c r="I303" s="217"/>
      <c r="J303" s="7"/>
      <c r="K303" s="7"/>
      <c r="L303" s="5"/>
      <c r="M303" s="5"/>
    </row>
    <row r="304" spans="1:13" x14ac:dyDescent="0.25">
      <c r="C304" s="272"/>
      <c r="D304" s="7"/>
      <c r="E304" s="144"/>
      <c r="F304" s="144"/>
      <c r="G304" s="144"/>
      <c r="H304" s="217"/>
      <c r="I304" s="217"/>
      <c r="J304" s="7"/>
      <c r="K304" s="7"/>
      <c r="L304" s="5"/>
      <c r="M304" s="5"/>
    </row>
    <row r="305" spans="1:13" x14ac:dyDescent="0.25">
      <c r="C305" s="272"/>
      <c r="D305" s="7"/>
      <c r="E305" s="144"/>
      <c r="F305" s="144"/>
      <c r="G305" s="144"/>
      <c r="H305" s="217"/>
      <c r="I305" s="217"/>
      <c r="J305" s="7"/>
      <c r="K305" s="7"/>
      <c r="L305" s="5"/>
      <c r="M305" s="5"/>
    </row>
    <row r="306" spans="1:13" x14ac:dyDescent="0.25">
      <c r="C306" s="272"/>
      <c r="D306" s="5"/>
      <c r="E306" s="144"/>
      <c r="F306" s="144"/>
      <c r="G306" s="144"/>
      <c r="H306" s="217"/>
      <c r="I306" s="217"/>
      <c r="J306" s="7"/>
      <c r="K306" s="7"/>
      <c r="L306" s="5"/>
      <c r="M306" s="5"/>
    </row>
    <row r="307" spans="1:13" x14ac:dyDescent="0.25">
      <c r="C307" s="272"/>
      <c r="D307" s="7"/>
      <c r="E307" s="144"/>
      <c r="F307" s="144"/>
      <c r="G307" s="144"/>
      <c r="H307" s="217"/>
      <c r="I307" s="217"/>
      <c r="J307" s="7"/>
      <c r="K307" s="7"/>
      <c r="L307" s="5"/>
      <c r="M307" s="5"/>
    </row>
    <row r="308" spans="1:13" x14ac:dyDescent="0.25">
      <c r="C308" s="272"/>
      <c r="D308" s="7"/>
      <c r="E308" s="272"/>
      <c r="F308" s="144"/>
      <c r="G308" s="144"/>
      <c r="H308" s="217"/>
      <c r="I308" s="217"/>
      <c r="J308" s="7"/>
      <c r="K308" s="7"/>
      <c r="L308" s="5"/>
      <c r="M308" s="5"/>
    </row>
    <row r="309" spans="1:13" x14ac:dyDescent="0.25">
      <c r="C309" s="272"/>
      <c r="D309" s="7"/>
      <c r="E309" s="144"/>
      <c r="F309" s="144"/>
      <c r="G309" s="144"/>
      <c r="H309" s="217"/>
      <c r="I309" s="217"/>
      <c r="J309" s="7"/>
      <c r="K309" s="7"/>
      <c r="L309" s="5"/>
      <c r="M309" s="5"/>
    </row>
    <row r="310" spans="1:13" x14ac:dyDescent="0.25">
      <c r="C310" s="272"/>
      <c r="D310" s="5"/>
      <c r="E310" s="144"/>
      <c r="F310" s="144"/>
      <c r="G310" s="144"/>
      <c r="H310" s="217"/>
      <c r="I310" s="217"/>
      <c r="J310" s="7"/>
      <c r="K310" s="7"/>
      <c r="L310" s="5"/>
      <c r="M310" s="5"/>
    </row>
    <row r="311" spans="1:13" x14ac:dyDescent="0.25">
      <c r="C311" s="272"/>
      <c r="D311" s="5"/>
      <c r="E311" s="144"/>
      <c r="F311" s="144"/>
      <c r="G311" s="144"/>
      <c r="H311" s="217"/>
      <c r="I311" s="217"/>
      <c r="J311" s="7"/>
      <c r="K311" s="7"/>
      <c r="L311" s="5"/>
      <c r="M311" s="5"/>
    </row>
    <row r="312" spans="1:13" x14ac:dyDescent="0.25">
      <c r="C312" s="272"/>
      <c r="D312" s="5"/>
      <c r="E312" s="144"/>
      <c r="F312" s="144"/>
      <c r="G312" s="144"/>
      <c r="H312" s="217"/>
      <c r="I312" s="217"/>
      <c r="J312" s="7"/>
      <c r="K312" s="7"/>
      <c r="L312" s="5"/>
      <c r="M312" s="5"/>
    </row>
    <row r="313" spans="1:13" x14ac:dyDescent="0.25">
      <c r="C313" s="272"/>
      <c r="D313" s="7"/>
      <c r="E313" s="144"/>
      <c r="F313" s="144"/>
      <c r="G313" s="144"/>
      <c r="H313" s="217"/>
      <c r="I313" s="217"/>
      <c r="J313" s="7"/>
      <c r="K313" s="7"/>
      <c r="L313" s="5"/>
      <c r="M313" s="5"/>
    </row>
    <row r="314" spans="1:13" x14ac:dyDescent="0.25">
      <c r="C314" s="272"/>
      <c r="D314" s="7"/>
      <c r="E314" s="144"/>
      <c r="F314" s="144"/>
      <c r="G314" s="144"/>
      <c r="H314" s="217"/>
      <c r="I314" s="217"/>
      <c r="J314" s="7"/>
      <c r="K314" s="7"/>
      <c r="L314" s="5"/>
      <c r="M314" s="5"/>
    </row>
    <row r="315" spans="1:13" x14ac:dyDescent="0.25">
      <c r="C315" s="272"/>
      <c r="D315" s="7"/>
      <c r="E315" s="144"/>
      <c r="F315" s="144"/>
      <c r="G315" s="144"/>
      <c r="H315" s="217"/>
      <c r="I315" s="217"/>
      <c r="J315" s="7"/>
      <c r="K315" s="7"/>
      <c r="L315" s="5"/>
      <c r="M315" s="5"/>
    </row>
    <row r="316" spans="1:13" x14ac:dyDescent="0.25">
      <c r="C316" s="272"/>
      <c r="D316" s="7"/>
      <c r="E316" s="144"/>
      <c r="F316" s="144"/>
      <c r="G316" s="144"/>
      <c r="H316" s="217"/>
      <c r="I316" s="217"/>
      <c r="J316" s="7"/>
      <c r="K316" s="7"/>
      <c r="L316" s="5"/>
      <c r="M316" s="5"/>
    </row>
    <row r="317" spans="1:13" x14ac:dyDescent="0.25">
      <c r="A317" s="20"/>
      <c r="B317" s="10"/>
      <c r="C317" s="157"/>
      <c r="D317" s="7"/>
      <c r="E317" s="144"/>
      <c r="F317" s="144"/>
      <c r="G317" s="144"/>
      <c r="H317" s="217"/>
      <c r="I317" s="217"/>
      <c r="J317" s="7"/>
      <c r="K317" s="7"/>
      <c r="L317" s="5"/>
      <c r="M317" s="5"/>
    </row>
    <row r="318" spans="1:13" x14ac:dyDescent="0.25">
      <c r="A318" s="20"/>
      <c r="B318" s="10"/>
      <c r="C318" s="157"/>
      <c r="D318" s="7"/>
      <c r="E318" s="144"/>
      <c r="F318" s="144"/>
      <c r="G318" s="144"/>
      <c r="H318" s="217"/>
      <c r="I318" s="217"/>
      <c r="J318" s="7"/>
      <c r="K318" s="7"/>
      <c r="L318" s="5"/>
      <c r="M318" s="5"/>
    </row>
    <row r="319" spans="1:13" x14ac:dyDescent="0.25">
      <c r="A319" s="20"/>
      <c r="B319" s="10"/>
      <c r="C319" s="157"/>
      <c r="D319" s="7"/>
      <c r="E319" s="144"/>
      <c r="F319" s="144"/>
      <c r="G319" s="144"/>
      <c r="H319" s="217"/>
      <c r="I319" s="217"/>
      <c r="J319" s="7"/>
      <c r="K319" s="7"/>
      <c r="L319" s="5"/>
      <c r="M319" s="5"/>
    </row>
    <row r="320" spans="1:13" x14ac:dyDescent="0.25">
      <c r="A320" s="20"/>
      <c r="B320" s="10"/>
      <c r="C320" s="157"/>
      <c r="D320" s="7"/>
      <c r="E320" s="144"/>
      <c r="F320" s="144"/>
      <c r="G320" s="144"/>
      <c r="H320" s="217"/>
      <c r="I320" s="217"/>
      <c r="J320" s="7"/>
      <c r="K320" s="7"/>
      <c r="L320" s="5"/>
      <c r="M320" s="5"/>
    </row>
    <row r="321" spans="1:13" x14ac:dyDescent="0.25">
      <c r="A321" s="21"/>
      <c r="B321" s="10"/>
      <c r="C321" s="157"/>
      <c r="D321" s="15"/>
      <c r="E321" s="144"/>
      <c r="F321" s="144"/>
      <c r="G321" s="144"/>
      <c r="H321" s="217"/>
      <c r="I321" s="217"/>
      <c r="J321" s="7"/>
      <c r="K321" s="7"/>
      <c r="L321" s="5"/>
      <c r="M321" s="5"/>
    </row>
    <row r="322" spans="1:13" x14ac:dyDescent="0.25">
      <c r="A322" s="21"/>
      <c r="B322" s="22"/>
      <c r="C322" s="23"/>
      <c r="D322" s="7"/>
      <c r="E322" s="144"/>
      <c r="F322" s="144"/>
      <c r="G322" s="144"/>
      <c r="H322" s="217"/>
      <c r="I322" s="217"/>
      <c r="J322" s="7"/>
      <c r="K322" s="7"/>
      <c r="L322" s="5"/>
      <c r="M322" s="5"/>
    </row>
    <row r="323" spans="1:13" x14ac:dyDescent="0.25">
      <c r="A323" s="20"/>
      <c r="B323" s="24"/>
      <c r="C323" s="157"/>
      <c r="D323" s="7"/>
      <c r="E323" s="144"/>
      <c r="F323" s="144"/>
      <c r="G323" s="144"/>
      <c r="H323" s="217"/>
      <c r="I323" s="217"/>
      <c r="J323" s="7"/>
      <c r="K323" s="7"/>
      <c r="L323" s="5"/>
      <c r="M323" s="5"/>
    </row>
    <row r="324" spans="1:13" x14ac:dyDescent="0.25">
      <c r="A324" s="20"/>
      <c r="B324" s="10"/>
      <c r="C324" s="157"/>
      <c r="D324" s="7"/>
      <c r="E324" s="144"/>
      <c r="F324" s="144"/>
      <c r="G324" s="144"/>
      <c r="H324" s="217"/>
      <c r="I324" s="217"/>
      <c r="J324" s="7"/>
      <c r="K324" s="7"/>
      <c r="L324" s="5"/>
      <c r="M324" s="5"/>
    </row>
    <row r="325" spans="1:13" x14ac:dyDescent="0.25">
      <c r="A325" s="7"/>
      <c r="B325" s="7"/>
      <c r="C325" s="144"/>
      <c r="D325" s="7"/>
      <c r="E325" s="144"/>
      <c r="F325" s="144"/>
      <c r="G325" s="144"/>
      <c r="H325" s="217"/>
      <c r="I325" s="217"/>
      <c r="J325" s="7"/>
      <c r="K325" s="7"/>
      <c r="L325" s="5"/>
      <c r="M325" s="5"/>
    </row>
    <row r="326" spans="1:13" x14ac:dyDescent="0.25">
      <c r="A326" s="7"/>
      <c r="B326" s="7"/>
      <c r="C326" s="144"/>
      <c r="D326" s="7"/>
      <c r="E326" s="144"/>
      <c r="F326" s="144"/>
      <c r="G326" s="144"/>
      <c r="H326" s="217"/>
      <c r="I326" s="217"/>
      <c r="J326" s="7"/>
      <c r="K326" s="7"/>
      <c r="L326" s="5"/>
      <c r="M326" s="5"/>
    </row>
    <row r="327" spans="1:13" x14ac:dyDescent="0.25">
      <c r="A327" s="7"/>
      <c r="B327" s="7"/>
      <c r="C327" s="144"/>
      <c r="D327" s="7"/>
      <c r="E327" s="144"/>
      <c r="F327" s="144"/>
      <c r="G327" s="144"/>
      <c r="H327" s="217"/>
      <c r="I327" s="217"/>
      <c r="J327" s="7"/>
      <c r="K327" s="7"/>
      <c r="L327" s="5"/>
      <c r="M327" s="5"/>
    </row>
    <row r="328" spans="1:13" x14ac:dyDescent="0.25">
      <c r="A328" s="7"/>
      <c r="B328" s="7"/>
      <c r="C328" s="144"/>
      <c r="D328" s="7"/>
      <c r="E328" s="144"/>
      <c r="F328" s="144"/>
      <c r="G328" s="144"/>
      <c r="H328" s="217"/>
      <c r="I328" s="217"/>
      <c r="J328" s="7"/>
      <c r="K328" s="7"/>
      <c r="L328" s="5"/>
      <c r="M328" s="5"/>
    </row>
    <row r="329" spans="1:13" x14ac:dyDescent="0.25">
      <c r="A329" s="7"/>
      <c r="B329" s="7"/>
      <c r="C329" s="144"/>
      <c r="E329" s="144"/>
      <c r="F329" s="144"/>
      <c r="G329" s="144"/>
      <c r="H329" s="217"/>
      <c r="I329" s="217"/>
      <c r="J329" s="7"/>
      <c r="K329" s="7"/>
      <c r="L329" s="5"/>
      <c r="M329" s="5"/>
    </row>
    <row r="330" spans="1:13" x14ac:dyDescent="0.25">
      <c r="B330" s="6"/>
      <c r="C330" s="154"/>
      <c r="D330" s="7"/>
      <c r="E330" s="144"/>
      <c r="F330" s="144"/>
      <c r="G330" s="144"/>
      <c r="H330" s="217"/>
      <c r="I330" s="217"/>
      <c r="J330" s="7"/>
      <c r="K330" s="7"/>
      <c r="L330" s="5"/>
      <c r="M330" s="5"/>
    </row>
    <row r="331" spans="1:13" x14ac:dyDescent="0.25">
      <c r="B331" s="6"/>
      <c r="C331" s="154"/>
      <c r="D331" s="7"/>
      <c r="E331" s="144"/>
      <c r="F331" s="144"/>
      <c r="G331" s="144"/>
      <c r="H331" s="217"/>
      <c r="I331" s="217"/>
      <c r="J331" s="7"/>
      <c r="K331" s="7"/>
      <c r="L331" s="5"/>
      <c r="M331" s="5"/>
    </row>
    <row r="332" spans="1:13" x14ac:dyDescent="0.25">
      <c r="B332" s="6"/>
      <c r="C332" s="154"/>
      <c r="D332" s="7"/>
      <c r="E332" s="144"/>
      <c r="F332" s="144"/>
      <c r="G332" s="144"/>
      <c r="H332" s="217"/>
      <c r="I332" s="217"/>
      <c r="J332" s="7"/>
      <c r="K332" s="7"/>
      <c r="L332" s="5"/>
      <c r="M332" s="5"/>
    </row>
    <row r="333" spans="1:13" x14ac:dyDescent="0.25">
      <c r="A333" s="25"/>
      <c r="B333" s="10"/>
      <c r="C333" s="158"/>
      <c r="D333" s="7"/>
      <c r="E333" s="144"/>
      <c r="F333" s="144"/>
      <c r="G333" s="144"/>
      <c r="H333" s="217"/>
      <c r="I333" s="217"/>
      <c r="J333" s="7"/>
      <c r="K333" s="7"/>
      <c r="L333" s="5"/>
      <c r="M333" s="5"/>
    </row>
    <row r="334" spans="1:13" x14ac:dyDescent="0.25">
      <c r="A334" s="25"/>
      <c r="B334" s="10"/>
      <c r="C334" s="159"/>
      <c r="D334" s="7"/>
      <c r="E334" s="144"/>
      <c r="F334" s="144"/>
      <c r="G334" s="144"/>
      <c r="H334" s="217"/>
      <c r="I334" s="217"/>
      <c r="J334" s="7"/>
      <c r="K334" s="7"/>
      <c r="L334" s="5"/>
      <c r="M334" s="5"/>
    </row>
    <row r="335" spans="1:13" x14ac:dyDescent="0.25">
      <c r="A335" s="25"/>
      <c r="B335" s="10"/>
      <c r="C335" s="160"/>
      <c r="D335" s="7"/>
      <c r="E335" s="144"/>
      <c r="F335" s="144"/>
      <c r="G335" s="144"/>
      <c r="H335" s="217"/>
      <c r="I335" s="217"/>
      <c r="J335" s="7"/>
      <c r="K335" s="7"/>
      <c r="L335" s="5"/>
      <c r="M335" s="5"/>
    </row>
    <row r="336" spans="1:13" x14ac:dyDescent="0.25">
      <c r="A336" s="25"/>
      <c r="B336" s="10"/>
      <c r="C336" s="160"/>
      <c r="D336" s="7"/>
      <c r="E336" s="144"/>
      <c r="F336" s="144"/>
      <c r="G336" s="144"/>
      <c r="H336" s="217"/>
      <c r="I336" s="217"/>
      <c r="J336" s="7"/>
      <c r="K336" s="7"/>
      <c r="L336" s="5"/>
      <c r="M336" s="5"/>
    </row>
    <row r="337" spans="1:13" x14ac:dyDescent="0.25">
      <c r="A337" s="25"/>
      <c r="B337" s="10"/>
      <c r="C337" s="160"/>
      <c r="D337" s="7"/>
      <c r="E337" s="144"/>
      <c r="F337" s="144"/>
      <c r="G337" s="144"/>
      <c r="H337" s="217"/>
      <c r="I337" s="217"/>
      <c r="J337" s="7"/>
      <c r="K337" s="7"/>
      <c r="L337" s="5"/>
      <c r="M337" s="5"/>
    </row>
    <row r="338" spans="1:13" x14ac:dyDescent="0.25">
      <c r="A338" s="25"/>
      <c r="B338" s="10"/>
      <c r="C338" s="160"/>
      <c r="D338" s="7"/>
      <c r="E338" s="144"/>
      <c r="F338" s="144"/>
      <c r="G338" s="144"/>
      <c r="H338" s="217"/>
      <c r="I338" s="217"/>
      <c r="J338" s="7"/>
      <c r="K338" s="7"/>
      <c r="L338" s="5"/>
      <c r="M338" s="5"/>
    </row>
    <row r="339" spans="1:13" x14ac:dyDescent="0.25">
      <c r="D339" s="7"/>
      <c r="E339" s="144"/>
      <c r="F339" s="144"/>
      <c r="G339" s="144"/>
      <c r="H339" s="217"/>
      <c r="I339" s="217"/>
      <c r="J339" s="7"/>
      <c r="K339" s="7"/>
      <c r="L339" s="5"/>
      <c r="M339" s="5"/>
    </row>
    <row r="340" spans="1:13" x14ac:dyDescent="0.25">
      <c r="D340" s="7"/>
      <c r="E340" s="144"/>
      <c r="F340" s="144"/>
      <c r="G340" s="144"/>
      <c r="H340" s="217"/>
      <c r="I340" s="217"/>
      <c r="J340" s="7"/>
      <c r="K340" s="7"/>
      <c r="L340" s="5"/>
      <c r="M340" s="5"/>
    </row>
    <row r="341" spans="1:13" x14ac:dyDescent="0.25">
      <c r="D341" s="7"/>
      <c r="E341" s="144"/>
      <c r="F341" s="144"/>
      <c r="G341" s="144"/>
      <c r="H341" s="217"/>
      <c r="I341" s="217"/>
      <c r="J341" s="7"/>
      <c r="K341" s="7"/>
      <c r="L341" s="5"/>
      <c r="M341" s="5"/>
    </row>
    <row r="342" spans="1:13" x14ac:dyDescent="0.25">
      <c r="E342" s="144"/>
      <c r="F342" s="144"/>
      <c r="G342" s="144"/>
      <c r="H342" s="217"/>
      <c r="I342" s="217"/>
      <c r="J342" s="7"/>
      <c r="K342" s="7"/>
      <c r="L342" s="5"/>
      <c r="M342" s="5"/>
    </row>
    <row r="343" spans="1:13" x14ac:dyDescent="0.25">
      <c r="E343" s="144"/>
      <c r="F343" s="144"/>
      <c r="G343" s="144"/>
      <c r="H343" s="217"/>
      <c r="I343" s="217"/>
      <c r="J343" s="7"/>
      <c r="K343" s="7"/>
      <c r="L343" s="5"/>
      <c r="M343" s="5"/>
    </row>
    <row r="344" spans="1:13" x14ac:dyDescent="0.25">
      <c r="D344" s="7"/>
      <c r="E344" s="144"/>
      <c r="F344" s="144"/>
      <c r="G344" s="144"/>
      <c r="H344" s="217"/>
      <c r="I344" s="217"/>
      <c r="J344" s="7"/>
      <c r="K344" s="7"/>
      <c r="L344" s="5"/>
      <c r="M344" s="5"/>
    </row>
    <row r="345" spans="1:13" x14ac:dyDescent="0.25">
      <c r="D345" s="7"/>
      <c r="E345" s="144"/>
      <c r="F345" s="144"/>
      <c r="G345" s="144"/>
      <c r="H345" s="217"/>
      <c r="I345" s="217"/>
      <c r="J345" s="7"/>
      <c r="K345" s="7"/>
      <c r="L345" s="5"/>
      <c r="M345" s="5"/>
    </row>
    <row r="346" spans="1:13" x14ac:dyDescent="0.25">
      <c r="D346" s="7"/>
      <c r="E346" s="144"/>
      <c r="F346" s="144"/>
      <c r="G346" s="144"/>
      <c r="H346" s="217"/>
      <c r="I346" s="217"/>
      <c r="J346" s="7"/>
      <c r="K346" s="7"/>
      <c r="L346" s="5"/>
      <c r="M346" s="5"/>
    </row>
    <row r="347" spans="1:13" x14ac:dyDescent="0.25">
      <c r="A347" s="25"/>
      <c r="B347" s="10"/>
      <c r="C347" s="160"/>
      <c r="D347" s="7"/>
      <c r="E347" s="144"/>
      <c r="F347" s="144"/>
      <c r="G347" s="144"/>
      <c r="H347" s="217"/>
      <c r="I347" s="217"/>
      <c r="J347" s="7"/>
      <c r="K347" s="7"/>
      <c r="L347" s="5"/>
      <c r="M347" s="5"/>
    </row>
    <row r="348" spans="1:13" x14ac:dyDescent="0.25">
      <c r="A348" s="25"/>
      <c r="B348" s="21"/>
      <c r="C348" s="161"/>
      <c r="D348" s="7"/>
      <c r="E348" s="144"/>
      <c r="F348" s="144"/>
      <c r="G348" s="144"/>
      <c r="H348" s="217"/>
      <c r="I348" s="217"/>
      <c r="J348" s="7"/>
      <c r="K348" s="5"/>
      <c r="L348" s="5"/>
      <c r="M348" s="5"/>
    </row>
    <row r="349" spans="1:13" x14ac:dyDescent="0.25">
      <c r="A349" s="25"/>
      <c r="B349" s="21"/>
      <c r="C349" s="161"/>
      <c r="D349" s="7"/>
      <c r="E349" s="144"/>
      <c r="F349" s="144"/>
      <c r="G349" s="144"/>
      <c r="H349" s="217"/>
      <c r="I349" s="217"/>
      <c r="J349" s="7"/>
      <c r="K349" s="5"/>
      <c r="L349" s="5"/>
      <c r="M349" s="5"/>
    </row>
    <row r="350" spans="1:13" ht="15.75" x14ac:dyDescent="0.25">
      <c r="A350" s="25"/>
      <c r="B350" s="20"/>
      <c r="C350" s="162"/>
      <c r="D350" s="7"/>
      <c r="E350" s="144"/>
      <c r="F350" s="144"/>
      <c r="G350" s="144"/>
      <c r="H350" s="217"/>
      <c r="I350" s="217"/>
      <c r="J350" s="7"/>
    </row>
    <row r="351" spans="1:13" ht="15.75" x14ac:dyDescent="0.25">
      <c r="A351" s="25"/>
      <c r="B351" s="20"/>
      <c r="C351" s="163"/>
      <c r="D351" s="7"/>
      <c r="E351" s="144"/>
      <c r="F351" s="144"/>
      <c r="G351" s="144"/>
      <c r="H351" s="217"/>
      <c r="I351" s="217"/>
      <c r="J351" s="7"/>
    </row>
    <row r="352" spans="1:13" ht="15.75" x14ac:dyDescent="0.25">
      <c r="B352" s="20"/>
      <c r="C352" s="163"/>
      <c r="D352" s="7"/>
      <c r="E352" s="144"/>
      <c r="F352" s="144"/>
      <c r="G352" s="144"/>
      <c r="H352" s="217"/>
      <c r="I352" s="217"/>
      <c r="J352" s="7"/>
    </row>
    <row r="353" spans="2:10" ht="15.75" x14ac:dyDescent="0.25">
      <c r="B353" s="20"/>
      <c r="C353" s="163"/>
      <c r="D353" s="7"/>
      <c r="E353" s="144"/>
      <c r="F353" s="144"/>
      <c r="G353" s="144"/>
      <c r="H353" s="217"/>
      <c r="I353" s="217"/>
      <c r="J353" s="7"/>
    </row>
    <row r="354" spans="2:10" x14ac:dyDescent="0.25">
      <c r="B354" s="20"/>
      <c r="C354" s="161"/>
      <c r="D354" s="7"/>
      <c r="F354" s="144"/>
      <c r="G354" s="144"/>
      <c r="H354" s="217"/>
      <c r="I354" s="217"/>
      <c r="J354" s="7"/>
    </row>
    <row r="355" spans="2:10" x14ac:dyDescent="0.25">
      <c r="B355" s="6"/>
      <c r="C355" s="154"/>
      <c r="D355" s="7"/>
      <c r="J355" s="5"/>
    </row>
    <row r="356" spans="2:10" x14ac:dyDescent="0.25">
      <c r="B356" s="6"/>
      <c r="C356" s="154"/>
      <c r="D356" s="7"/>
      <c r="J356" s="5"/>
    </row>
    <row r="357" spans="2:10" x14ac:dyDescent="0.25">
      <c r="B357" s="6"/>
      <c r="C357" s="154"/>
      <c r="D357" s="7"/>
    </row>
    <row r="358" spans="2:10" x14ac:dyDescent="0.25">
      <c r="B358" s="6"/>
      <c r="C358" s="154"/>
      <c r="D358" s="7"/>
    </row>
    <row r="359" spans="2:10" x14ac:dyDescent="0.25">
      <c r="B359" s="6"/>
      <c r="C359" s="154"/>
    </row>
  </sheetData>
  <mergeCells count="8">
    <mergeCell ref="A277:C277"/>
    <mergeCell ref="A281:C281"/>
    <mergeCell ref="A4:C4"/>
    <mergeCell ref="A5:C5"/>
    <mergeCell ref="A231:C231"/>
    <mergeCell ref="A270:C270"/>
    <mergeCell ref="A275:C275"/>
    <mergeCell ref="A234:C234"/>
  </mergeCells>
  <pageMargins left="0" right="0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0" sqref="K10"/>
    </sheetView>
  </sheetViews>
  <sheetFormatPr defaultRowHeight="15" x14ac:dyDescent="0.25"/>
  <sheetData/>
  <pageMargins left="0" right="0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príjem</vt:lpstr>
      <vt:lpstr>výdaj</vt:lpstr>
      <vt:lpstr>sumár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2018-08-27T09:05:44Z</cp:lastPrinted>
  <dcterms:created xsi:type="dcterms:W3CDTF">2015-10-23T09:24:18Z</dcterms:created>
  <dcterms:modified xsi:type="dcterms:W3CDTF">2018-09-05T06:15:40Z</dcterms:modified>
</cp:coreProperties>
</file>