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1295" yWindow="0" windowWidth="12675" windowHeight="9810" tabRatio="813"/>
  </bookViews>
  <sheets>
    <sheet name="Rekapitulácia" sheetId="6" r:id="rId1"/>
    <sheet name="SO-01" sheetId="1" r:id="rId2"/>
    <sheet name="SO-02" sheetId="2" r:id="rId3"/>
    <sheet name="SO-03" sheetId="3" r:id="rId4"/>
    <sheet name="SO-05" sheetId="5" r:id="rId5"/>
  </sheets>
  <definedNames>
    <definedName name="_xlnm.Print_Titles" localSheetId="1">'SO-01'!$1:$5</definedName>
    <definedName name="_xlnm.Print_Titles" localSheetId="2">'SO-02'!$1:$5</definedName>
    <definedName name="_xlnm.Print_Titles" localSheetId="3">'SO-03'!$1:$5</definedName>
  </definedNames>
  <calcPr calcId="145621"/>
</workbook>
</file>

<file path=xl/calcChain.xml><?xml version="1.0" encoding="utf-8"?>
<calcChain xmlns="http://schemas.openxmlformats.org/spreadsheetml/2006/main">
  <c r="G30" i="2" l="1"/>
  <c r="G27" i="1"/>
  <c r="E31" i="1"/>
  <c r="E10" i="5"/>
  <c r="E10" i="2"/>
  <c r="E18" i="1"/>
  <c r="E10" i="1"/>
  <c r="H7" i="5" l="1"/>
  <c r="I7" i="5"/>
  <c r="G14" i="5" l="1"/>
  <c r="G31" i="2"/>
  <c r="G28" i="1"/>
  <c r="H26" i="6" l="1"/>
  <c r="H7" i="1" l="1"/>
  <c r="I7" i="1"/>
  <c r="H29" i="1"/>
  <c r="I29" i="1"/>
  <c r="G31" i="1"/>
  <c r="G32" i="1"/>
  <c r="G30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8" i="1"/>
  <c r="H7" i="2"/>
  <c r="H6" i="2" s="1"/>
  <c r="E21" i="2" s="1"/>
  <c r="G21" i="2" s="1"/>
  <c r="G20" i="2" s="1"/>
  <c r="I7" i="2"/>
  <c r="I6" i="2" s="1"/>
  <c r="H13" i="2"/>
  <c r="I13" i="2"/>
  <c r="H15" i="2"/>
  <c r="I15" i="2"/>
  <c r="H20" i="2"/>
  <c r="I20" i="2"/>
  <c r="H23" i="2"/>
  <c r="H22" i="2" s="1"/>
  <c r="I23" i="2"/>
  <c r="I22" i="2" s="1"/>
  <c r="G25" i="2"/>
  <c r="G26" i="2"/>
  <c r="G27" i="2"/>
  <c r="G28" i="2"/>
  <c r="G29" i="2"/>
  <c r="G24" i="2"/>
  <c r="G17" i="2"/>
  <c r="G18" i="2"/>
  <c r="G19" i="2"/>
  <c r="G16" i="2"/>
  <c r="G14" i="2"/>
  <c r="G13" i="2" s="1"/>
  <c r="G9" i="2"/>
  <c r="G10" i="2"/>
  <c r="G11" i="2"/>
  <c r="G12" i="2"/>
  <c r="G8" i="2"/>
  <c r="H7" i="3"/>
  <c r="I7" i="3"/>
  <c r="H10" i="3"/>
  <c r="I10" i="3"/>
  <c r="H16" i="3"/>
  <c r="I16" i="3"/>
  <c r="E24" i="3"/>
  <c r="H19" i="3"/>
  <c r="H18" i="3" s="1"/>
  <c r="I19" i="3"/>
  <c r="I18" i="3" s="1"/>
  <c r="G21" i="3"/>
  <c r="G22" i="3"/>
  <c r="G23" i="3"/>
  <c r="G24" i="3"/>
  <c r="G20" i="3"/>
  <c r="G12" i="3"/>
  <c r="G13" i="3"/>
  <c r="G14" i="3"/>
  <c r="G15" i="3"/>
  <c r="G11" i="3"/>
  <c r="G9" i="3"/>
  <c r="G8" i="3"/>
  <c r="H6" i="5"/>
  <c r="E16" i="5" s="1"/>
  <c r="G16" i="5" s="1"/>
  <c r="G15" i="5" s="1"/>
  <c r="H15" i="5"/>
  <c r="I15" i="5"/>
  <c r="I6" i="5" s="1"/>
  <c r="G9" i="5"/>
  <c r="G10" i="5"/>
  <c r="G11" i="5"/>
  <c r="G12" i="5"/>
  <c r="G13" i="5"/>
  <c r="G8" i="5"/>
  <c r="I6" i="3" l="1"/>
  <c r="E25" i="3"/>
  <c r="G25" i="3" s="1"/>
  <c r="G29" i="1"/>
  <c r="G15" i="2"/>
  <c r="H6" i="3"/>
  <c r="E17" i="3" s="1"/>
  <c r="G17" i="3" s="1"/>
  <c r="G16" i="3" s="1"/>
  <c r="G7" i="3"/>
  <c r="G7" i="5"/>
  <c r="G6" i="5" s="1"/>
  <c r="G18" i="5" s="1"/>
  <c r="H19" i="6" s="1"/>
  <c r="G10" i="3"/>
  <c r="G7" i="2"/>
  <c r="G7" i="1"/>
  <c r="G19" i="3"/>
  <c r="G18" i="3" s="1"/>
  <c r="E33" i="2"/>
  <c r="G33" i="2" s="1"/>
  <c r="E32" i="2"/>
  <c r="G32" i="2" s="1"/>
  <c r="G6" i="1" l="1"/>
  <c r="G34" i="1" s="1"/>
  <c r="H11" i="6" s="1"/>
  <c r="G6" i="2"/>
  <c r="G6" i="3"/>
  <c r="G27" i="3" s="1"/>
  <c r="H15" i="6" s="1"/>
  <c r="G23" i="2"/>
  <c r="G22" i="2" s="1"/>
  <c r="G35" i="2" l="1"/>
  <c r="H13" i="6" s="1"/>
  <c r="H21" i="6" s="1"/>
  <c r="H29" i="6" s="1"/>
  <c r="H34" i="6" l="1"/>
  <c r="H42" i="6"/>
  <c r="H38" i="6"/>
  <c r="H36" i="6"/>
  <c r="H40" i="6"/>
  <c r="H44" i="6" l="1"/>
  <c r="H46" i="6" s="1"/>
  <c r="H50" i="6" l="1"/>
  <c r="H48" i="6"/>
</calcChain>
</file>

<file path=xl/sharedStrings.xml><?xml version="1.0" encoding="utf-8"?>
<sst xmlns="http://schemas.openxmlformats.org/spreadsheetml/2006/main" count="418" uniqueCount="207">
  <si>
    <t>ČP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</si>
  <si>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</si>
  <si>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</si>
  <si>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</si>
  <si>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</si>
  <si>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</si>
  <si>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</si>
  <si>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</si>
  <si>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</si>
  <si>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</si>
  <si>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</si>
  <si>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</si>
  <si>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</si>
  <si>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</si>
  <si>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</si>
  <si>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</si>
  <si>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</si>
  <si>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</si>
  <si>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</si>
  <si>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</si>
  <si>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</si>
  <si>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</si>
  <si>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</si>
  <si>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HSV</t>
  </si>
  <si>
    <t>Kód položky</t>
  </si>
  <si>
    <t>167101102</t>
  </si>
  <si>
    <t>162501122</t>
  </si>
  <si>
    <t>162501123</t>
  </si>
  <si>
    <t>171201202</t>
  </si>
  <si>
    <t>171209002</t>
  </si>
  <si>
    <t>113106241</t>
  </si>
  <si>
    <t>111201101</t>
  </si>
  <si>
    <t>122101102</t>
  </si>
  <si>
    <t>162201102</t>
  </si>
  <si>
    <t>167101101</t>
  </si>
  <si>
    <t>171101102</t>
  </si>
  <si>
    <t>181101102</t>
  </si>
  <si>
    <t>182101101</t>
  </si>
  <si>
    <t>182201101</t>
  </si>
  <si>
    <t>979082213</t>
  </si>
  <si>
    <t>979082219</t>
  </si>
  <si>
    <t>979089012</t>
  </si>
  <si>
    <t>Popis</t>
  </si>
  <si>
    <t>Práce a dodávky HSV</t>
  </si>
  <si>
    <t>Zemné práce</t>
  </si>
  <si>
    <t>Nakladanie existujúceho navozeného odpadu objemu nad 100 do 1000 m3</t>
  </si>
  <si>
    <t xml:space="preserve">Vodorovné premiestnenie existujúceho navozeného odpadu po spevnenej ceste objemu nad 100 do 1000 m3 na vzdialenosť do 3000 m </t>
  </si>
  <si>
    <t>Vodorovné premiestnenie, príplatok k cene za každých ďalšich a začatých 1000 m</t>
  </si>
  <si>
    <t>Uloženie sypaniny na skládky nad 100 do 1000 m3</t>
  </si>
  <si>
    <t>Poplatok za skladovanie - zemina a kamenivo (17 05) ostatné</t>
  </si>
  <si>
    <t>Rozoberanie vozovky a plochy z panelov so škárami zaliatymi asfaltovou alebo cementovou maltou,  -0,40800t</t>
  </si>
  <si>
    <t xml:space="preserve">Odstránenie krovín a stromov s koreňom s priemerom kmeňa do 100 mm, do 1000 m2 </t>
  </si>
  <si>
    <t>Odkopávka a prekopávka nezapažená v hornine 1 a 2, nad 100 do 1000 m3</t>
  </si>
  <si>
    <t>Vodorovné premiestnenie výkopku z horniny 1-4 nad 20-50m - zemina pre spätné vytvorenie násypov</t>
  </si>
  <si>
    <t>Nakladanie neuľahnutého výkopku z hornín tr.1-4 do 100 m3</t>
  </si>
  <si>
    <t>Uloženie sypaniny do násypu súdržnej horniny s mierou zhutnenia na 96 % podľa Proctor-Standard</t>
  </si>
  <si>
    <t>Úprava pláne v zárezoch v hornine 1-4 so zhutnením</t>
  </si>
  <si>
    <t>Svahovanie trvalých svahov v zárezoch v hornine triedy 1-4</t>
  </si>
  <si>
    <t>Svahovanie trvalých svahov v násype</t>
  </si>
  <si>
    <t>Ostatné konštrukcie a práce-búranie</t>
  </si>
  <si>
    <t>Vodorovná doprava sutiny so zložením a hrubým urovnaním na vzdialenosť do 1 km</t>
  </si>
  <si>
    <t>Príplatok k cene za každý ďalší aj začatý 1 km nad 1 km</t>
  </si>
  <si>
    <t>Poplatok za skladovanie - betón, tehly, dlaždice (17 01 ), ostatné</t>
  </si>
  <si>
    <t>MJ</t>
  </si>
  <si>
    <t>m3</t>
  </si>
  <si>
    <t>t</t>
  </si>
  <si>
    <t>m2</t>
  </si>
  <si>
    <t>Množstvo</t>
  </si>
  <si>
    <t>Celková cena</t>
  </si>
  <si>
    <t>Hmotnosť celkom</t>
  </si>
  <si>
    <t>Suť celkom</t>
  </si>
  <si>
    <t>Kovové stav.dopln.konštr., prípl.za presun nad najväčšiu dopr. vzdial. do 100 m</t>
  </si>
  <si>
    <t>998767192</t>
  </si>
  <si>
    <t>PSV</t>
  </si>
  <si>
    <t>Presun hmôt pre kovové stavebné doplnkové konštrukcie v objektoch výšky do 6 m</t>
  </si>
  <si>
    <t>998767101</t>
  </si>
  <si>
    <t>ks</t>
  </si>
  <si>
    <t>Vráta oceľové vstupné rozmeru 6000x2150 mm s povrchovou úpravou "Zn+polyester"</t>
  </si>
  <si>
    <t>5534493100</t>
  </si>
  <si>
    <t>Montáž vrát a vrátok k oploteniu osadzovaných na stĺpiky oceľové, s plochou jednotl. nad 10 do 15m2</t>
  </si>
  <si>
    <t>767920260</t>
  </si>
  <si>
    <t>m</t>
  </si>
  <si>
    <t>Drôt ostnatý  poplast</t>
  </si>
  <si>
    <t>1584264000</t>
  </si>
  <si>
    <t>Montáž oplotenia ostnatého drôtu, vo výške nad 2,0 m</t>
  </si>
  <si>
    <t>767912120</t>
  </si>
  <si>
    <t>Napínací drôt PVC (biely,zelený) 2,9/50m</t>
  </si>
  <si>
    <t>5535855492</t>
  </si>
  <si>
    <t>Poplastované pletivo so štvorcovými okami šírky 1600 mm</t>
  </si>
  <si>
    <t>3131102800</t>
  </si>
  <si>
    <t>Montáž oplotenia strojového pletiva, s výškou do 1,6 m</t>
  </si>
  <si>
    <t>767911120</t>
  </si>
  <si>
    <t>Konštrukcie doplnkové kovové</t>
  </si>
  <si>
    <t>767</t>
  </si>
  <si>
    <t>Práce a dodávky PSV</t>
  </si>
  <si>
    <t>Presun hmôt pre obj.8152, 8153,8159,zvislá nosná konštr.z tehál,tvárnic,blokov výšky do 10 m</t>
  </si>
  <si>
    <t>998151111</t>
  </si>
  <si>
    <t>Presun hmôt HSV</t>
  </si>
  <si>
    <t>99</t>
  </si>
  <si>
    <t>5535850017</t>
  </si>
  <si>
    <t>Oceľový stĺpik rohový poplastovaný rozmeru 48x35x2800 mm, pre osadenie do betónových pätiek</t>
  </si>
  <si>
    <t>5535850021</t>
  </si>
  <si>
    <t>Oceľový stĺpik priebežný poplastovaný rozmeru 48x3,5x2800 mm, pre osadenie do betónových pätiek</t>
  </si>
  <si>
    <t>Osadenie stĺpika oceľového plotového do výšky 2.60m zaliatim cem.mal.</t>
  </si>
  <si>
    <t>338171121</t>
  </si>
  <si>
    <t>Zvislé a kompletné konštrukcie</t>
  </si>
  <si>
    <t>Betón základových pätiek, prostý tr.C 20/25</t>
  </si>
  <si>
    <t>275313612</t>
  </si>
  <si>
    <t>Zakladanie</t>
  </si>
  <si>
    <t>Uloženie sypaniny na skládky do 100 m3</t>
  </si>
  <si>
    <t>171201201</t>
  </si>
  <si>
    <t>Vodorovné premiestnenie výkopku  po spevnenej ceste z  horniny tr.1-4, do 100 m3, príplatok k cene za každých ďalšich a začatých 1000 m</t>
  </si>
  <si>
    <t>162501105</t>
  </si>
  <si>
    <t xml:space="preserve">Vodorovné premiestnenie výkopku  po spevnenej ceste z  horniny tr.1-4, do 100 m3 na vzdialenosť do 3000 m </t>
  </si>
  <si>
    <t>162501102</t>
  </si>
  <si>
    <t>Výkop šachty nezapaženej, hornina 1a2 do 100 m3</t>
  </si>
  <si>
    <t>133101201</t>
  </si>
  <si>
    <t>Komunikácie</t>
  </si>
  <si>
    <t>564271111</t>
  </si>
  <si>
    <t>Podklad alebo podsyp zo štrkopiesku s rozprestretím, vlhčením a zhutnením, po zhutnení hr. 250 mm</t>
  </si>
  <si>
    <t>581130115</t>
  </si>
  <si>
    <t>Kryt cementobetónový cestných komunikácií skupiny CB I pre TDZ I a II, hr. 200 mm</t>
  </si>
  <si>
    <t>917832111</t>
  </si>
  <si>
    <t>Osadenie chodník. obrubníka betónového stojatého do lôžka z betónu prosteho tr. C 12/15 bez bočnej opory</t>
  </si>
  <si>
    <t>5922903040</t>
  </si>
  <si>
    <t>SEMMELROCK Obrubník cestný 100/30/12 cm, sivá</t>
  </si>
  <si>
    <t>919716111</t>
  </si>
  <si>
    <t>Oceľová výstuž cementobetonového krytu zo zvarovaných sietí KARI hmotnosť do 7,5 kg/m2</t>
  </si>
  <si>
    <t>919721211</t>
  </si>
  <si>
    <t>Dilatačné škáry vkladané v cementobet. kryte, s vyplnením škár asfaltovou zálievkou, priečne</t>
  </si>
  <si>
    <t>919721212</t>
  </si>
  <si>
    <t>Dilatačné škáry vkladané v cementobet. kryte, s vyplnením škár asfaltovou zálievkou, pozdĺžne</t>
  </si>
  <si>
    <t>998224111</t>
  </si>
  <si>
    <t>Presun hmôt pre pozemné komunikácie s krytom monolitickým betónovým akejkoľvek dĺžky objektu</t>
  </si>
  <si>
    <t>711</t>
  </si>
  <si>
    <t>Izolácie proti vode a vlhkosti</t>
  </si>
  <si>
    <t>711131102</t>
  </si>
  <si>
    <t>Zhotovenie geotextílie alebo tkaniny na plochu vodorovnú</t>
  </si>
  <si>
    <t>6936651300</t>
  </si>
  <si>
    <t>Geotextília netkaná polypropylénová Tatratex PP   300</t>
  </si>
  <si>
    <t>711133001</t>
  </si>
  <si>
    <t>Zhotovenie izolácie proti zemnej vlhkosti PVC fóliou položenou voľne na vodorovnej ploche so zvarením spoju</t>
  </si>
  <si>
    <t>2833000210</t>
  </si>
  <si>
    <t>FATRAFOL-TPO 803 izol.základov proti vlhkosti, tlak.vode, radonu, hydroizolačná fólia hr.1,50 mm, š.1,3m hnedá</t>
  </si>
  <si>
    <t>998711101</t>
  </si>
  <si>
    <t>Presun hmôt pre izoláciu proti vode v objektoch výšky do 6 m</t>
  </si>
  <si>
    <t>998711192</t>
  </si>
  <si>
    <t>Izolácia proti vode, prípl.za presun nad vymedz. najväčšiu dopravnú vzdialenosť do 100 m</t>
  </si>
  <si>
    <t>122101401</t>
  </si>
  <si>
    <t>Výkop v zemníku na suchu v horninách 1-2, do 100 m3 - ornica pre zahumusovanie</t>
  </si>
  <si>
    <t>182301123</t>
  </si>
  <si>
    <t>Rozprestretie ornice na svahoch so sklonom nad 1:5, plocha do 500 m2,hr.nad 150 do 200 mm</t>
  </si>
  <si>
    <t>183405211</t>
  </si>
  <si>
    <t>Výsev trávniku hydroosevom na ornicu</t>
  </si>
  <si>
    <t>0057211100</t>
  </si>
  <si>
    <t>Tráva - Trávové semeno</t>
  </si>
  <si>
    <t>kg</t>
  </si>
  <si>
    <t>998231311</t>
  </si>
  <si>
    <t>Presun hmôt pre sadovnícke a krajinárske úpravy do 5000 m vodorovne bez zvislého presunu</t>
  </si>
  <si>
    <t>J. cena</t>
  </si>
  <si>
    <t>BRESTOVANY</t>
  </si>
  <si>
    <t>ZBERNÝ DVOR</t>
  </si>
  <si>
    <t>Oceľová vzpera poplastovaná rozmeru 33,5x3,25x2400 mm, pre osadenie do betónových pätiek</t>
  </si>
  <si>
    <t>5535850020</t>
  </si>
  <si>
    <t>Náklad na stavebný objekt - celkom :</t>
  </si>
  <si>
    <t>€</t>
  </si>
  <si>
    <t>SO - 01 PRÍPRAVA STAVENISKA</t>
  </si>
  <si>
    <t>SO - 02 OPLOTENIE</t>
  </si>
  <si>
    <t>SO - 03 SPEVNENÉ PLOCHY</t>
  </si>
  <si>
    <t>SO - 04 PRÍJAZDOVÁ KOMUNIKÁCIA</t>
  </si>
  <si>
    <t>SO - 05 TERÉNNE A SADOVÉ ÚPRAVY</t>
  </si>
  <si>
    <t>ZBERNÝ   DVOR</t>
  </si>
  <si>
    <t>CELKOVÝ NÁKLAD STAVEBNEJ ČASTI :</t>
  </si>
  <si>
    <t>CELKOVÝ NÁKLAD TECHNOLOGICKEJ ČASTI :</t>
  </si>
  <si>
    <t>OSTATNÉ NÁKLADY :</t>
  </si>
  <si>
    <t>Predrealizačné vytýčenie podzemných sietí správcom</t>
  </si>
  <si>
    <t>%</t>
  </si>
  <si>
    <t>Predrealizačné vytýčenie stavby</t>
  </si>
  <si>
    <t>Projekt skutkového vyhotovenia</t>
  </si>
  <si>
    <t>Porealizačné geodetické zameranie</t>
  </si>
  <si>
    <t>Zriadenie a likvidácia zariadenia staveniska</t>
  </si>
  <si>
    <t>OSTATNÉ NÁKLADY - SPOLU :</t>
  </si>
  <si>
    <t>PS - 01 TECHNOLOGICKÉ ZARIADENIE ZBERNÉHO DVORA</t>
  </si>
  <si>
    <t>23</t>
  </si>
  <si>
    <t>PC 01</t>
  </si>
  <si>
    <t>Zabezpečenie stability jestvujúceho svahu</t>
  </si>
  <si>
    <t>kpl</t>
  </si>
  <si>
    <t>Osadenie a dodávka výstražných tabuliek "ZBERNÝ DVOR" a ZÁKAZ VSTUPU TU NEPOVOLANÝM OSOBÁM"</t>
  </si>
  <si>
    <t>185804312</t>
  </si>
  <si>
    <t>Zaliatie trávnika vodou, plochy jednotlivo nad 20 m2</t>
  </si>
  <si>
    <t>STAVEBNÁ A TECHNOLOGICKÁ ČASŤ SPOLU :</t>
  </si>
  <si>
    <t>REKAPITULÁCIA NÁKLADOV STAVBY (bez DPH)</t>
  </si>
  <si>
    <t>24</t>
  </si>
  <si>
    <t>Úprava prístupových plôch k záhradám</t>
  </si>
  <si>
    <t>zrealizované</t>
  </si>
  <si>
    <t>DPH</t>
  </si>
  <si>
    <t>CELKOVÉ NÁKLADY SPOLU ( s DPH ) :</t>
  </si>
  <si>
    <t>CELKOVÉ NÁKLADY SPOLU (bez DPH ) :</t>
  </si>
  <si>
    <t xml:space="preserve">Objednávateľ:  </t>
  </si>
  <si>
    <t xml:space="preserve">Zhotoviteľ: </t>
  </si>
  <si>
    <t>Obec Brestovany</t>
  </si>
  <si>
    <t xml:space="preserve">IČO: </t>
  </si>
  <si>
    <t xml:space="preserve">Dátum: </t>
  </si>
  <si>
    <t xml:space="preserve">Zhotoviteľ: Podpis a pečiatka </t>
  </si>
  <si>
    <t>Názov stavby:</t>
  </si>
  <si>
    <t>Zberný dvor Brestovany</t>
  </si>
  <si>
    <t>00312312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</si>
</sst>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"/>
  </numFmts>
  <fonts count="24" x14ac:knownFonts="1">
    <font>
      <sz val="11"/>
      <color rgb="FF000000"/>
      <name val="Calibri"/>
    </font>
    <font>
      <sz val="11"/>
      <color rgb="FF000000"/>
      <name val="Calibri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8"/>
      <name val="Arial CE"/>
      <family val="2"/>
      <charset val="238"/>
    </font>
    <font>
      <sz val="8"/>
      <name val="Arial CE"/>
      <family val="2"/>
      <charset val="238"/>
    </font>
    <font>
      <b/>
      <sz val="13.5"/>
      <name val="Arial CE"/>
      <family val="2"/>
      <charset val="238"/>
    </font>
    <font>
      <sz val="13.5"/>
      <name val="Arial CE"/>
      <family val="2"/>
      <charset val="238"/>
    </font>
    <font>
      <b/>
      <sz val="11"/>
      <color theme="1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MS Sans Serif"/>
      <charset val="1"/>
    </font>
    <font>
      <b/>
      <sz val="10"/>
      <name val="MS Sans Serif"/>
      <charset val="238"/>
    </font>
    <font>
      <sz val="11"/>
      <color theme="1"/>
      <name val="Arial CE"/>
      <family val="2"/>
      <charset val="238"/>
    </font>
    <font>
      <sz val="10"/>
      <color theme="1"/>
      <name val="Arial CE"/>
      <family val="2"/>
      <charset val="238"/>
    </font>
    <font>
      <sz val="11"/>
      <color rgb="FF000000"/>
      <name val="Calibri"/>
    </font>
    <font>
      <b/>
      <sz val="14"/>
      <name val="Arial CE"/>
      <family val="2"/>
      <charset val="238"/>
    </font>
    <font>
      <sz val="14"/>
      <color rgb="FF000000"/>
      <name val="Calibri"/>
      <family val="2"/>
      <charset val="238"/>
    </font>
    <font>
      <b/>
      <sz val="14"/>
      <color rgb="FF000000"/>
      <name val="Arial CE"/>
      <family val="2"/>
      <charset val="238"/>
    </font>
    <font>
      <sz val="9"/>
      <name val="Arial CE"/>
      <family val="2"/>
      <charset val="238"/>
    </font>
    <font>
      <sz val="9"/>
      <color rgb="FF000000"/>
      <name val="Calibri"/>
      <family val="2"/>
      <charset val="238"/>
    </font>
    <font>
      <b/>
      <sz val="14"/>
      <name val="Arial CE"/>
      <charset val="238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/>
    <xf numFmtId="0" fontId="17" fillId="2" borderId="0"/>
  </cellStyleXfs>
  <cellXfs count="119">
    <xf numFmtId="0" fontId="0" fillId="0" borderId="0" xfId="0"/>
    <xf numFmtId="0" fontId="2" fillId="0" borderId="0" xfId="1" applyFont="1" applyFill="1"/>
    <xf numFmtId="49" fontId="3" fillId="0" borderId="13" xfId="1" applyNumberFormat="1" applyFont="1" applyFill="1" applyBorder="1" applyAlignment="1">
      <alignment horizontal="left" vertical="center"/>
    </xf>
    <xf numFmtId="49" fontId="3" fillId="0" borderId="13" xfId="1" applyNumberFormat="1" applyFont="1" applyFill="1" applyBorder="1" applyAlignment="1">
      <alignment horizontal="center" vertical="center"/>
    </xf>
    <xf numFmtId="49" fontId="3" fillId="0" borderId="13" xfId="1" applyNumberFormat="1" applyFont="1" applyFill="1" applyBorder="1" applyAlignment="1">
      <alignment horizontal="left" vertical="center" wrapText="1" shrinkToFit="1"/>
    </xf>
    <xf numFmtId="49" fontId="2" fillId="0" borderId="13" xfId="1" applyNumberFormat="1" applyFont="1" applyFill="1" applyBorder="1" applyAlignment="1">
      <alignment horizontal="left" vertical="center"/>
    </xf>
    <xf numFmtId="49" fontId="2" fillId="0" borderId="13" xfId="1" applyNumberFormat="1" applyFont="1" applyFill="1" applyBorder="1" applyAlignment="1">
      <alignment horizontal="center" vertical="center"/>
    </xf>
    <xf numFmtId="49" fontId="2" fillId="0" borderId="13" xfId="1" applyNumberFormat="1" applyFont="1" applyFill="1" applyBorder="1" applyAlignment="1">
      <alignment horizontal="left" vertical="center" wrapText="1" shrinkToFit="1"/>
    </xf>
    <xf numFmtId="0" fontId="2" fillId="0" borderId="0" xfId="0" applyFont="1" applyFill="1"/>
    <xf numFmtId="49" fontId="3" fillId="0" borderId="3" xfId="0" applyNumberFormat="1" applyFont="1" applyFill="1" applyBorder="1" applyAlignment="1">
      <alignment horizontal="left" vertical="center"/>
    </xf>
    <xf numFmtId="49" fontId="3" fillId="0" borderId="6" xfId="0" applyNumberFormat="1" applyFont="1" applyFill="1" applyBorder="1" applyAlignment="1">
      <alignment horizontal="left" vertical="center" wrapText="1" shrinkToFit="1"/>
    </xf>
    <xf numFmtId="49" fontId="2" fillId="0" borderId="4" xfId="0" applyNumberFormat="1" applyFont="1" applyFill="1" applyBorder="1" applyAlignment="1">
      <alignment horizontal="left" vertical="center"/>
    </xf>
    <xf numFmtId="49" fontId="2" fillId="0" borderId="7" xfId="0" applyNumberFormat="1" applyFont="1" applyFill="1" applyBorder="1" applyAlignment="1">
      <alignment horizontal="left" vertical="center" wrapText="1" shrinkToFit="1"/>
    </xf>
    <xf numFmtId="0" fontId="3" fillId="0" borderId="0" xfId="1" applyFont="1" applyFill="1"/>
    <xf numFmtId="0" fontId="3" fillId="0" borderId="0" xfId="0" applyFont="1" applyFill="1"/>
    <xf numFmtId="0" fontId="3" fillId="0" borderId="0" xfId="1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3" fillId="3" borderId="13" xfId="1" applyNumberFormat="1" applyFont="1" applyFill="1" applyBorder="1" applyAlignment="1">
      <alignment horizontal="center" vertical="center" wrapText="1" shrinkToFit="1"/>
    </xf>
    <xf numFmtId="49" fontId="3" fillId="3" borderId="1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49" fontId="3" fillId="0" borderId="8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/>
    </xf>
    <xf numFmtId="49" fontId="3" fillId="0" borderId="5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164" fontId="3" fillId="0" borderId="13" xfId="1" applyNumberFormat="1" applyFont="1" applyFill="1" applyBorder="1" applyAlignment="1">
      <alignment horizontal="right" vertical="center"/>
    </xf>
    <xf numFmtId="164" fontId="2" fillId="0" borderId="13" xfId="1" applyNumberFormat="1" applyFont="1" applyFill="1" applyBorder="1" applyAlignment="1">
      <alignment horizontal="right" vertical="center"/>
    </xf>
    <xf numFmtId="164" fontId="3" fillId="0" borderId="10" xfId="0" applyNumberFormat="1" applyFont="1" applyFill="1" applyBorder="1" applyAlignment="1">
      <alignment horizontal="right" vertical="center"/>
    </xf>
    <xf numFmtId="164" fontId="3" fillId="0" borderId="5" xfId="0" applyNumberFormat="1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horizontal="right" vertical="center"/>
    </xf>
    <xf numFmtId="164" fontId="2" fillId="0" borderId="13" xfId="0" applyNumberFormat="1" applyFont="1" applyFill="1" applyBorder="1" applyAlignment="1">
      <alignment horizontal="right" vertical="center"/>
    </xf>
    <xf numFmtId="164" fontId="2" fillId="0" borderId="11" xfId="0" applyNumberFormat="1" applyFont="1" applyFill="1" applyBorder="1" applyAlignment="1">
      <alignment horizontal="right" vertical="center"/>
    </xf>
    <xf numFmtId="164" fontId="2" fillId="0" borderId="12" xfId="0" applyNumberFormat="1" applyFont="1" applyFill="1" applyBorder="1" applyAlignment="1">
      <alignment horizontal="right" vertical="center"/>
    </xf>
    <xf numFmtId="0" fontId="0" fillId="0" borderId="0" xfId="0" applyAlignment="1" applyProtection="1">
      <alignment vertical="top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</xf>
    <xf numFmtId="164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11" fillId="2" borderId="17" xfId="0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vertical="top"/>
      <protection locked="0"/>
    </xf>
    <xf numFmtId="0" fontId="11" fillId="0" borderId="19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/>
    <xf numFmtId="0" fontId="9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  <protection locked="0"/>
    </xf>
    <xf numFmtId="165" fontId="9" fillId="0" borderId="0" xfId="0" applyNumberFormat="1" applyFont="1" applyAlignment="1" applyProtection="1"/>
    <xf numFmtId="0" fontId="0" fillId="0" borderId="0" xfId="0" applyAlignment="1" applyProtection="1">
      <alignment vertical="center"/>
      <protection locked="0"/>
    </xf>
    <xf numFmtId="0" fontId="15" fillId="0" borderId="0" xfId="0" applyFont="1" applyAlignment="1" applyProtection="1"/>
    <xf numFmtId="0" fontId="16" fillId="0" borderId="0" xfId="0" applyFont="1" applyAlignment="1" applyProtection="1"/>
    <xf numFmtId="164" fontId="0" fillId="0" borderId="0" xfId="0" applyNumberForma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164" fontId="2" fillId="0" borderId="0" xfId="1" applyNumberFormat="1" applyFont="1" applyFill="1"/>
    <xf numFmtId="4" fontId="3" fillId="0" borderId="13" xfId="1" applyNumberFormat="1" applyFont="1" applyFill="1" applyBorder="1" applyAlignment="1">
      <alignment horizontal="right" vertical="center"/>
    </xf>
    <xf numFmtId="4" fontId="2" fillId="0" borderId="13" xfId="1" applyNumberFormat="1" applyFont="1" applyFill="1" applyBorder="1" applyAlignment="1">
      <alignment horizontal="right" vertical="center"/>
    </xf>
    <xf numFmtId="4" fontId="2" fillId="0" borderId="0" xfId="1" applyNumberFormat="1" applyFont="1" applyFill="1"/>
    <xf numFmtId="4" fontId="4" fillId="2" borderId="15" xfId="0" applyNumberFormat="1" applyFont="1" applyFill="1" applyBorder="1" applyAlignment="1">
      <alignment vertical="center"/>
    </xf>
    <xf numFmtId="4" fontId="4" fillId="2" borderId="15" xfId="0" applyNumberFormat="1" applyFont="1" applyFill="1" applyBorder="1" applyAlignment="1">
      <alignment horizontal="right" vertical="center"/>
    </xf>
    <xf numFmtId="164" fontId="2" fillId="0" borderId="0" xfId="0" applyNumberFormat="1" applyFont="1" applyFill="1"/>
    <xf numFmtId="4" fontId="3" fillId="0" borderId="5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4" fontId="2" fillId="0" borderId="0" xfId="0" applyNumberFormat="1" applyFont="1" applyFill="1"/>
    <xf numFmtId="4" fontId="4" fillId="0" borderId="0" xfId="0" applyNumberFormat="1" applyFont="1" applyAlignment="1" applyProtection="1">
      <alignment vertical="center"/>
      <protection locked="0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11" fillId="0" borderId="18" xfId="0" applyNumberFormat="1" applyFont="1" applyBorder="1" applyAlignment="1" applyProtection="1">
      <alignment vertical="center"/>
      <protection locked="0"/>
    </xf>
    <xf numFmtId="4" fontId="0" fillId="0" borderId="0" xfId="0" applyNumberFormat="1" applyAlignment="1" applyProtection="1">
      <alignment vertical="top"/>
      <protection locked="0"/>
    </xf>
    <xf numFmtId="4" fontId="0" fillId="0" borderId="0" xfId="0" applyNumberFormat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top"/>
      <protection locked="0"/>
    </xf>
    <xf numFmtId="4" fontId="11" fillId="0" borderId="0" xfId="0" applyNumberFormat="1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11" fillId="2" borderId="17" xfId="2" applyFont="1" applyFill="1" applyBorder="1" applyAlignment="1" applyProtection="1">
      <alignment horizontal="left" vertical="center"/>
      <protection locked="0"/>
    </xf>
    <xf numFmtId="0" fontId="17" fillId="2" borderId="18" xfId="2" applyBorder="1" applyAlignment="1" applyProtection="1">
      <alignment vertical="top"/>
      <protection locked="0"/>
    </xf>
    <xf numFmtId="0" fontId="11" fillId="2" borderId="19" xfId="2" applyFont="1" applyBorder="1" applyAlignment="1" applyProtection="1">
      <alignment vertical="center"/>
      <protection locked="0"/>
    </xf>
    <xf numFmtId="0" fontId="18" fillId="2" borderId="17" xfId="2" applyFont="1" applyFill="1" applyBorder="1" applyAlignment="1" applyProtection="1">
      <alignment horizontal="left" vertical="center"/>
      <protection locked="0"/>
    </xf>
    <xf numFmtId="0" fontId="19" fillId="2" borderId="18" xfId="2" applyFont="1" applyBorder="1" applyAlignment="1" applyProtection="1">
      <alignment vertical="top"/>
      <protection locked="0"/>
    </xf>
    <xf numFmtId="0" fontId="18" fillId="2" borderId="19" xfId="2" applyFont="1" applyBorder="1" applyAlignment="1" applyProtection="1">
      <alignment vertical="center"/>
      <protection locked="0"/>
    </xf>
    <xf numFmtId="0" fontId="20" fillId="2" borderId="0" xfId="2" applyFont="1" applyAlignment="1" applyProtection="1">
      <alignment vertical="top"/>
      <protection locked="0"/>
    </xf>
    <xf numFmtId="4" fontId="18" fillId="2" borderId="18" xfId="2" applyNumberFormat="1" applyFont="1" applyBorder="1" applyAlignment="1" applyProtection="1">
      <alignment vertical="center"/>
      <protection locked="0"/>
    </xf>
    <xf numFmtId="4" fontId="11" fillId="2" borderId="18" xfId="2" applyNumberFormat="1" applyFont="1" applyBorder="1" applyAlignment="1" applyProtection="1">
      <alignment vertical="center"/>
      <protection locked="0"/>
    </xf>
    <xf numFmtId="4" fontId="20" fillId="2" borderId="0" xfId="2" applyNumberFormat="1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7" fillId="2" borderId="0" xfId="0" applyFont="1" applyFill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14" fillId="0" borderId="0" xfId="0" applyFont="1" applyAlignment="1" applyProtection="1">
      <alignment horizontal="center" vertical="top"/>
      <protection locked="0"/>
    </xf>
    <xf numFmtId="0" fontId="0" fillId="0" borderId="0" xfId="0" applyAlignment="1" applyProtection="1">
      <alignment vertical="top"/>
      <protection locked="0"/>
    </xf>
    <xf numFmtId="0" fontId="7" fillId="2" borderId="0" xfId="0" applyFont="1" applyFill="1" applyAlignment="1" applyProtection="1">
      <alignment horizontal="center" vertical="top"/>
      <protection locked="0"/>
    </xf>
    <xf numFmtId="0" fontId="22" fillId="0" borderId="20" xfId="0" applyFont="1" applyBorder="1" applyAlignment="1" applyProtection="1">
      <alignment horizontal="left" vertical="center"/>
      <protection locked="0"/>
    </xf>
    <xf numFmtId="49" fontId="22" fillId="0" borderId="20" xfId="0" applyNumberFormat="1" applyFont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0" fillId="0" borderId="0" xfId="0" applyAlignment="1" applyProtection="1">
      <alignment vertical="top"/>
      <protection locked="0"/>
    </xf>
    <xf numFmtId="0" fontId="21" fillId="0" borderId="20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 applyProtection="1">
      <alignment horizontal="left" vertical="center"/>
      <protection locked="0"/>
    </xf>
    <xf numFmtId="0" fontId="21" fillId="0" borderId="18" xfId="0" applyFont="1" applyBorder="1" applyAlignment="1" applyProtection="1">
      <alignment horizontal="left" vertical="center"/>
      <protection locked="0"/>
    </xf>
    <xf numFmtId="0" fontId="21" fillId="0" borderId="19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center"/>
      <protection locked="0"/>
    </xf>
    <xf numFmtId="49" fontId="22" fillId="0" borderId="19" xfId="0" applyNumberFormat="1" applyFont="1" applyBorder="1" applyAlignment="1" applyProtection="1">
      <alignment horizontal="left" vertical="center"/>
      <protection locked="0"/>
    </xf>
    <xf numFmtId="0" fontId="22" fillId="0" borderId="17" xfId="0" applyFont="1" applyBorder="1" applyAlignment="1" applyProtection="1">
      <alignment horizontal="left" vertical="center"/>
      <protection locked="0"/>
    </xf>
    <xf numFmtId="0" fontId="22" fillId="0" borderId="19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left" vertical="top"/>
      <protection locked="0"/>
    </xf>
    <xf numFmtId="0" fontId="21" fillId="0" borderId="0" xfId="0" applyFont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left" vertical="center"/>
      <protection locked="0"/>
    </xf>
    <xf numFmtId="49" fontId="22" fillId="0" borderId="0" xfId="0" applyNumberFormat="1" applyFont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</cellXfs>
  <cellStyles count="3">
    <cellStyle name="Normálna" xfId="0" builtinId="0"/>
    <cellStyle name="Normálne 2" xfId="1"/>
    <cellStyle name="normáln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tabSelected="1" workbookViewId="0">
      <selection activeCell="E13" sqref="E13"/>
    </sheetView>
  </sheetViews>
  <sheetFormatPr defaultRowHeight="15" x14ac:dyDescent="0.25"/>
  <cols>
    <col min="1" max="1" width="3.28515625" style="39" customWidth="1"/>
    <col min="2" max="2" width="12.42578125" style="39" customWidth="1"/>
    <col min="3" max="3" width="13.140625" style="39" customWidth="1"/>
    <col min="4" max="4" width="4.85546875" style="39" customWidth="1"/>
    <col min="5" max="5" width="24.7109375" style="39" customWidth="1"/>
    <col min="6" max="6" width="5.28515625" style="39" customWidth="1"/>
    <col min="7" max="7" width="7.28515625" style="39" customWidth="1"/>
    <col min="8" max="8" width="14.140625" style="39" bestFit="1" customWidth="1"/>
    <col min="9" max="9" width="2.5703125" style="39" bestFit="1" customWidth="1"/>
    <col min="10" max="11" width="9.140625" style="39"/>
    <col min="12" max="12" width="15.42578125" style="39" customWidth="1"/>
    <col min="13" max="256" width="9.140625" style="39"/>
    <col min="257" max="257" width="9.7109375" style="39" customWidth="1"/>
    <col min="258" max="258" width="11.85546875" style="39" customWidth="1"/>
    <col min="259" max="259" width="13.140625" style="39" customWidth="1"/>
    <col min="260" max="260" width="4.85546875" style="39" customWidth="1"/>
    <col min="261" max="261" width="20.28515625" style="39" customWidth="1"/>
    <col min="262" max="262" width="8.140625" style="39" customWidth="1"/>
    <col min="263" max="263" width="11.42578125" style="39" customWidth="1"/>
    <col min="264" max="264" width="14.140625" style="39" bestFit="1" customWidth="1"/>
    <col min="265" max="265" width="4.5703125" style="39" customWidth="1"/>
    <col min="266" max="512" width="9.140625" style="39"/>
    <col min="513" max="513" width="9.7109375" style="39" customWidth="1"/>
    <col min="514" max="514" width="11.85546875" style="39" customWidth="1"/>
    <col min="515" max="515" width="13.140625" style="39" customWidth="1"/>
    <col min="516" max="516" width="4.85546875" style="39" customWidth="1"/>
    <col min="517" max="517" width="20.28515625" style="39" customWidth="1"/>
    <col min="518" max="518" width="8.140625" style="39" customWidth="1"/>
    <col min="519" max="519" width="11.42578125" style="39" customWidth="1"/>
    <col min="520" max="520" width="14.140625" style="39" bestFit="1" customWidth="1"/>
    <col min="521" max="521" width="4.5703125" style="39" customWidth="1"/>
    <col min="522" max="768" width="9.140625" style="39"/>
    <col min="769" max="769" width="9.7109375" style="39" customWidth="1"/>
    <col min="770" max="770" width="11.85546875" style="39" customWidth="1"/>
    <col min="771" max="771" width="13.140625" style="39" customWidth="1"/>
    <col min="772" max="772" width="4.85546875" style="39" customWidth="1"/>
    <col min="773" max="773" width="20.28515625" style="39" customWidth="1"/>
    <col min="774" max="774" width="8.140625" style="39" customWidth="1"/>
    <col min="775" max="775" width="11.42578125" style="39" customWidth="1"/>
    <col min="776" max="776" width="14.140625" style="39" bestFit="1" customWidth="1"/>
    <col min="777" max="777" width="4.5703125" style="39" customWidth="1"/>
    <col min="778" max="1024" width="9.140625" style="39"/>
    <col min="1025" max="1025" width="9.7109375" style="39" customWidth="1"/>
    <col min="1026" max="1026" width="11.85546875" style="39" customWidth="1"/>
    <col min="1027" max="1027" width="13.140625" style="39" customWidth="1"/>
    <col min="1028" max="1028" width="4.85546875" style="39" customWidth="1"/>
    <col min="1029" max="1029" width="20.28515625" style="39" customWidth="1"/>
    <col min="1030" max="1030" width="8.140625" style="39" customWidth="1"/>
    <col min="1031" max="1031" width="11.42578125" style="39" customWidth="1"/>
    <col min="1032" max="1032" width="14.140625" style="39" bestFit="1" customWidth="1"/>
    <col min="1033" max="1033" width="4.5703125" style="39" customWidth="1"/>
    <col min="1034" max="1280" width="9.140625" style="39"/>
    <col min="1281" max="1281" width="9.7109375" style="39" customWidth="1"/>
    <col min="1282" max="1282" width="11.85546875" style="39" customWidth="1"/>
    <col min="1283" max="1283" width="13.140625" style="39" customWidth="1"/>
    <col min="1284" max="1284" width="4.85546875" style="39" customWidth="1"/>
    <col min="1285" max="1285" width="20.28515625" style="39" customWidth="1"/>
    <col min="1286" max="1286" width="8.140625" style="39" customWidth="1"/>
    <col min="1287" max="1287" width="11.42578125" style="39" customWidth="1"/>
    <col min="1288" max="1288" width="14.140625" style="39" bestFit="1" customWidth="1"/>
    <col min="1289" max="1289" width="4.5703125" style="39" customWidth="1"/>
    <col min="1290" max="1536" width="9.140625" style="39"/>
    <col min="1537" max="1537" width="9.7109375" style="39" customWidth="1"/>
    <col min="1538" max="1538" width="11.85546875" style="39" customWidth="1"/>
    <col min="1539" max="1539" width="13.140625" style="39" customWidth="1"/>
    <col min="1540" max="1540" width="4.85546875" style="39" customWidth="1"/>
    <col min="1541" max="1541" width="20.28515625" style="39" customWidth="1"/>
    <col min="1542" max="1542" width="8.140625" style="39" customWidth="1"/>
    <col min="1543" max="1543" width="11.42578125" style="39" customWidth="1"/>
    <col min="1544" max="1544" width="14.140625" style="39" bestFit="1" customWidth="1"/>
    <col min="1545" max="1545" width="4.5703125" style="39" customWidth="1"/>
    <col min="1546" max="1792" width="9.140625" style="39"/>
    <col min="1793" max="1793" width="9.7109375" style="39" customWidth="1"/>
    <col min="1794" max="1794" width="11.85546875" style="39" customWidth="1"/>
    <col min="1795" max="1795" width="13.140625" style="39" customWidth="1"/>
    <col min="1796" max="1796" width="4.85546875" style="39" customWidth="1"/>
    <col min="1797" max="1797" width="20.28515625" style="39" customWidth="1"/>
    <col min="1798" max="1798" width="8.140625" style="39" customWidth="1"/>
    <col min="1799" max="1799" width="11.42578125" style="39" customWidth="1"/>
    <col min="1800" max="1800" width="14.140625" style="39" bestFit="1" customWidth="1"/>
    <col min="1801" max="1801" width="4.5703125" style="39" customWidth="1"/>
    <col min="1802" max="2048" width="9.140625" style="39"/>
    <col min="2049" max="2049" width="9.7109375" style="39" customWidth="1"/>
    <col min="2050" max="2050" width="11.85546875" style="39" customWidth="1"/>
    <col min="2051" max="2051" width="13.140625" style="39" customWidth="1"/>
    <col min="2052" max="2052" width="4.85546875" style="39" customWidth="1"/>
    <col min="2053" max="2053" width="20.28515625" style="39" customWidth="1"/>
    <col min="2054" max="2054" width="8.140625" style="39" customWidth="1"/>
    <col min="2055" max="2055" width="11.42578125" style="39" customWidth="1"/>
    <col min="2056" max="2056" width="14.140625" style="39" bestFit="1" customWidth="1"/>
    <col min="2057" max="2057" width="4.5703125" style="39" customWidth="1"/>
    <col min="2058" max="2304" width="9.140625" style="39"/>
    <col min="2305" max="2305" width="9.7109375" style="39" customWidth="1"/>
    <col min="2306" max="2306" width="11.85546875" style="39" customWidth="1"/>
    <col min="2307" max="2307" width="13.140625" style="39" customWidth="1"/>
    <col min="2308" max="2308" width="4.85546875" style="39" customWidth="1"/>
    <col min="2309" max="2309" width="20.28515625" style="39" customWidth="1"/>
    <col min="2310" max="2310" width="8.140625" style="39" customWidth="1"/>
    <col min="2311" max="2311" width="11.42578125" style="39" customWidth="1"/>
    <col min="2312" max="2312" width="14.140625" style="39" bestFit="1" customWidth="1"/>
    <col min="2313" max="2313" width="4.5703125" style="39" customWidth="1"/>
    <col min="2314" max="2560" width="9.140625" style="39"/>
    <col min="2561" max="2561" width="9.7109375" style="39" customWidth="1"/>
    <col min="2562" max="2562" width="11.85546875" style="39" customWidth="1"/>
    <col min="2563" max="2563" width="13.140625" style="39" customWidth="1"/>
    <col min="2564" max="2564" width="4.85546875" style="39" customWidth="1"/>
    <col min="2565" max="2565" width="20.28515625" style="39" customWidth="1"/>
    <col min="2566" max="2566" width="8.140625" style="39" customWidth="1"/>
    <col min="2567" max="2567" width="11.42578125" style="39" customWidth="1"/>
    <col min="2568" max="2568" width="14.140625" style="39" bestFit="1" customWidth="1"/>
    <col min="2569" max="2569" width="4.5703125" style="39" customWidth="1"/>
    <col min="2570" max="2816" width="9.140625" style="39"/>
    <col min="2817" max="2817" width="9.7109375" style="39" customWidth="1"/>
    <col min="2818" max="2818" width="11.85546875" style="39" customWidth="1"/>
    <col min="2819" max="2819" width="13.140625" style="39" customWidth="1"/>
    <col min="2820" max="2820" width="4.85546875" style="39" customWidth="1"/>
    <col min="2821" max="2821" width="20.28515625" style="39" customWidth="1"/>
    <col min="2822" max="2822" width="8.140625" style="39" customWidth="1"/>
    <col min="2823" max="2823" width="11.42578125" style="39" customWidth="1"/>
    <col min="2824" max="2824" width="14.140625" style="39" bestFit="1" customWidth="1"/>
    <col min="2825" max="2825" width="4.5703125" style="39" customWidth="1"/>
    <col min="2826" max="3072" width="9.140625" style="39"/>
    <col min="3073" max="3073" width="9.7109375" style="39" customWidth="1"/>
    <col min="3074" max="3074" width="11.85546875" style="39" customWidth="1"/>
    <col min="3075" max="3075" width="13.140625" style="39" customWidth="1"/>
    <col min="3076" max="3076" width="4.85546875" style="39" customWidth="1"/>
    <col min="3077" max="3077" width="20.28515625" style="39" customWidth="1"/>
    <col min="3078" max="3078" width="8.140625" style="39" customWidth="1"/>
    <col min="3079" max="3079" width="11.42578125" style="39" customWidth="1"/>
    <col min="3080" max="3080" width="14.140625" style="39" bestFit="1" customWidth="1"/>
    <col min="3081" max="3081" width="4.5703125" style="39" customWidth="1"/>
    <col min="3082" max="3328" width="9.140625" style="39"/>
    <col min="3329" max="3329" width="9.7109375" style="39" customWidth="1"/>
    <col min="3330" max="3330" width="11.85546875" style="39" customWidth="1"/>
    <col min="3331" max="3331" width="13.140625" style="39" customWidth="1"/>
    <col min="3332" max="3332" width="4.85546875" style="39" customWidth="1"/>
    <col min="3333" max="3333" width="20.28515625" style="39" customWidth="1"/>
    <col min="3334" max="3334" width="8.140625" style="39" customWidth="1"/>
    <col min="3335" max="3335" width="11.42578125" style="39" customWidth="1"/>
    <col min="3336" max="3336" width="14.140625" style="39" bestFit="1" customWidth="1"/>
    <col min="3337" max="3337" width="4.5703125" style="39" customWidth="1"/>
    <col min="3338" max="3584" width="9.140625" style="39"/>
    <col min="3585" max="3585" width="9.7109375" style="39" customWidth="1"/>
    <col min="3586" max="3586" width="11.85546875" style="39" customWidth="1"/>
    <col min="3587" max="3587" width="13.140625" style="39" customWidth="1"/>
    <col min="3588" max="3588" width="4.85546875" style="39" customWidth="1"/>
    <col min="3589" max="3589" width="20.28515625" style="39" customWidth="1"/>
    <col min="3590" max="3590" width="8.140625" style="39" customWidth="1"/>
    <col min="3591" max="3591" width="11.42578125" style="39" customWidth="1"/>
    <col min="3592" max="3592" width="14.140625" style="39" bestFit="1" customWidth="1"/>
    <col min="3593" max="3593" width="4.5703125" style="39" customWidth="1"/>
    <col min="3594" max="3840" width="9.140625" style="39"/>
    <col min="3841" max="3841" width="9.7109375" style="39" customWidth="1"/>
    <col min="3842" max="3842" width="11.85546875" style="39" customWidth="1"/>
    <col min="3843" max="3843" width="13.140625" style="39" customWidth="1"/>
    <col min="3844" max="3844" width="4.85546875" style="39" customWidth="1"/>
    <col min="3845" max="3845" width="20.28515625" style="39" customWidth="1"/>
    <col min="3846" max="3846" width="8.140625" style="39" customWidth="1"/>
    <col min="3847" max="3847" width="11.42578125" style="39" customWidth="1"/>
    <col min="3848" max="3848" width="14.140625" style="39" bestFit="1" customWidth="1"/>
    <col min="3849" max="3849" width="4.5703125" style="39" customWidth="1"/>
    <col min="3850" max="4096" width="9.140625" style="39"/>
    <col min="4097" max="4097" width="9.7109375" style="39" customWidth="1"/>
    <col min="4098" max="4098" width="11.85546875" style="39" customWidth="1"/>
    <col min="4099" max="4099" width="13.140625" style="39" customWidth="1"/>
    <col min="4100" max="4100" width="4.85546875" style="39" customWidth="1"/>
    <col min="4101" max="4101" width="20.28515625" style="39" customWidth="1"/>
    <col min="4102" max="4102" width="8.140625" style="39" customWidth="1"/>
    <col min="4103" max="4103" width="11.42578125" style="39" customWidth="1"/>
    <col min="4104" max="4104" width="14.140625" style="39" bestFit="1" customWidth="1"/>
    <col min="4105" max="4105" width="4.5703125" style="39" customWidth="1"/>
    <col min="4106" max="4352" width="9.140625" style="39"/>
    <col min="4353" max="4353" width="9.7109375" style="39" customWidth="1"/>
    <col min="4354" max="4354" width="11.85546875" style="39" customWidth="1"/>
    <col min="4355" max="4355" width="13.140625" style="39" customWidth="1"/>
    <col min="4356" max="4356" width="4.85546875" style="39" customWidth="1"/>
    <col min="4357" max="4357" width="20.28515625" style="39" customWidth="1"/>
    <col min="4358" max="4358" width="8.140625" style="39" customWidth="1"/>
    <col min="4359" max="4359" width="11.42578125" style="39" customWidth="1"/>
    <col min="4360" max="4360" width="14.140625" style="39" bestFit="1" customWidth="1"/>
    <col min="4361" max="4361" width="4.5703125" style="39" customWidth="1"/>
    <col min="4362" max="4608" width="9.140625" style="39"/>
    <col min="4609" max="4609" width="9.7109375" style="39" customWidth="1"/>
    <col min="4610" max="4610" width="11.85546875" style="39" customWidth="1"/>
    <col min="4611" max="4611" width="13.140625" style="39" customWidth="1"/>
    <col min="4612" max="4612" width="4.85546875" style="39" customWidth="1"/>
    <col min="4613" max="4613" width="20.28515625" style="39" customWidth="1"/>
    <col min="4614" max="4614" width="8.140625" style="39" customWidth="1"/>
    <col min="4615" max="4615" width="11.42578125" style="39" customWidth="1"/>
    <col min="4616" max="4616" width="14.140625" style="39" bestFit="1" customWidth="1"/>
    <col min="4617" max="4617" width="4.5703125" style="39" customWidth="1"/>
    <col min="4618" max="4864" width="9.140625" style="39"/>
    <col min="4865" max="4865" width="9.7109375" style="39" customWidth="1"/>
    <col min="4866" max="4866" width="11.85546875" style="39" customWidth="1"/>
    <col min="4867" max="4867" width="13.140625" style="39" customWidth="1"/>
    <col min="4868" max="4868" width="4.85546875" style="39" customWidth="1"/>
    <col min="4869" max="4869" width="20.28515625" style="39" customWidth="1"/>
    <col min="4870" max="4870" width="8.140625" style="39" customWidth="1"/>
    <col min="4871" max="4871" width="11.42578125" style="39" customWidth="1"/>
    <col min="4872" max="4872" width="14.140625" style="39" bestFit="1" customWidth="1"/>
    <col min="4873" max="4873" width="4.5703125" style="39" customWidth="1"/>
    <col min="4874" max="5120" width="9.140625" style="39"/>
    <col min="5121" max="5121" width="9.7109375" style="39" customWidth="1"/>
    <col min="5122" max="5122" width="11.85546875" style="39" customWidth="1"/>
    <col min="5123" max="5123" width="13.140625" style="39" customWidth="1"/>
    <col min="5124" max="5124" width="4.85546875" style="39" customWidth="1"/>
    <col min="5125" max="5125" width="20.28515625" style="39" customWidth="1"/>
    <col min="5126" max="5126" width="8.140625" style="39" customWidth="1"/>
    <col min="5127" max="5127" width="11.42578125" style="39" customWidth="1"/>
    <col min="5128" max="5128" width="14.140625" style="39" bestFit="1" customWidth="1"/>
    <col min="5129" max="5129" width="4.5703125" style="39" customWidth="1"/>
    <col min="5130" max="5376" width="9.140625" style="39"/>
    <col min="5377" max="5377" width="9.7109375" style="39" customWidth="1"/>
    <col min="5378" max="5378" width="11.85546875" style="39" customWidth="1"/>
    <col min="5379" max="5379" width="13.140625" style="39" customWidth="1"/>
    <col min="5380" max="5380" width="4.85546875" style="39" customWidth="1"/>
    <col min="5381" max="5381" width="20.28515625" style="39" customWidth="1"/>
    <col min="5382" max="5382" width="8.140625" style="39" customWidth="1"/>
    <col min="5383" max="5383" width="11.42578125" style="39" customWidth="1"/>
    <col min="5384" max="5384" width="14.140625" style="39" bestFit="1" customWidth="1"/>
    <col min="5385" max="5385" width="4.5703125" style="39" customWidth="1"/>
    <col min="5386" max="5632" width="9.140625" style="39"/>
    <col min="5633" max="5633" width="9.7109375" style="39" customWidth="1"/>
    <col min="5634" max="5634" width="11.85546875" style="39" customWidth="1"/>
    <col min="5635" max="5635" width="13.140625" style="39" customWidth="1"/>
    <col min="5636" max="5636" width="4.85546875" style="39" customWidth="1"/>
    <col min="5637" max="5637" width="20.28515625" style="39" customWidth="1"/>
    <col min="5638" max="5638" width="8.140625" style="39" customWidth="1"/>
    <col min="5639" max="5639" width="11.42578125" style="39" customWidth="1"/>
    <col min="5640" max="5640" width="14.140625" style="39" bestFit="1" customWidth="1"/>
    <col min="5641" max="5641" width="4.5703125" style="39" customWidth="1"/>
    <col min="5642" max="5888" width="9.140625" style="39"/>
    <col min="5889" max="5889" width="9.7109375" style="39" customWidth="1"/>
    <col min="5890" max="5890" width="11.85546875" style="39" customWidth="1"/>
    <col min="5891" max="5891" width="13.140625" style="39" customWidth="1"/>
    <col min="5892" max="5892" width="4.85546875" style="39" customWidth="1"/>
    <col min="5893" max="5893" width="20.28515625" style="39" customWidth="1"/>
    <col min="5894" max="5894" width="8.140625" style="39" customWidth="1"/>
    <col min="5895" max="5895" width="11.42578125" style="39" customWidth="1"/>
    <col min="5896" max="5896" width="14.140625" style="39" bestFit="1" customWidth="1"/>
    <col min="5897" max="5897" width="4.5703125" style="39" customWidth="1"/>
    <col min="5898" max="6144" width="9.140625" style="39"/>
    <col min="6145" max="6145" width="9.7109375" style="39" customWidth="1"/>
    <col min="6146" max="6146" width="11.85546875" style="39" customWidth="1"/>
    <col min="6147" max="6147" width="13.140625" style="39" customWidth="1"/>
    <col min="6148" max="6148" width="4.85546875" style="39" customWidth="1"/>
    <col min="6149" max="6149" width="20.28515625" style="39" customWidth="1"/>
    <col min="6150" max="6150" width="8.140625" style="39" customWidth="1"/>
    <col min="6151" max="6151" width="11.42578125" style="39" customWidth="1"/>
    <col min="6152" max="6152" width="14.140625" style="39" bestFit="1" customWidth="1"/>
    <col min="6153" max="6153" width="4.5703125" style="39" customWidth="1"/>
    <col min="6154" max="6400" width="9.140625" style="39"/>
    <col min="6401" max="6401" width="9.7109375" style="39" customWidth="1"/>
    <col min="6402" max="6402" width="11.85546875" style="39" customWidth="1"/>
    <col min="6403" max="6403" width="13.140625" style="39" customWidth="1"/>
    <col min="6404" max="6404" width="4.85546875" style="39" customWidth="1"/>
    <col min="6405" max="6405" width="20.28515625" style="39" customWidth="1"/>
    <col min="6406" max="6406" width="8.140625" style="39" customWidth="1"/>
    <col min="6407" max="6407" width="11.42578125" style="39" customWidth="1"/>
    <col min="6408" max="6408" width="14.140625" style="39" bestFit="1" customWidth="1"/>
    <col min="6409" max="6409" width="4.5703125" style="39" customWidth="1"/>
    <col min="6410" max="6656" width="9.140625" style="39"/>
    <col min="6657" max="6657" width="9.7109375" style="39" customWidth="1"/>
    <col min="6658" max="6658" width="11.85546875" style="39" customWidth="1"/>
    <col min="6659" max="6659" width="13.140625" style="39" customWidth="1"/>
    <col min="6660" max="6660" width="4.85546875" style="39" customWidth="1"/>
    <col min="6661" max="6661" width="20.28515625" style="39" customWidth="1"/>
    <col min="6662" max="6662" width="8.140625" style="39" customWidth="1"/>
    <col min="6663" max="6663" width="11.42578125" style="39" customWidth="1"/>
    <col min="6664" max="6664" width="14.140625" style="39" bestFit="1" customWidth="1"/>
    <col min="6665" max="6665" width="4.5703125" style="39" customWidth="1"/>
    <col min="6666" max="6912" width="9.140625" style="39"/>
    <col min="6913" max="6913" width="9.7109375" style="39" customWidth="1"/>
    <col min="6914" max="6914" width="11.85546875" style="39" customWidth="1"/>
    <col min="6915" max="6915" width="13.140625" style="39" customWidth="1"/>
    <col min="6916" max="6916" width="4.85546875" style="39" customWidth="1"/>
    <col min="6917" max="6917" width="20.28515625" style="39" customWidth="1"/>
    <col min="6918" max="6918" width="8.140625" style="39" customWidth="1"/>
    <col min="6919" max="6919" width="11.42578125" style="39" customWidth="1"/>
    <col min="6920" max="6920" width="14.140625" style="39" bestFit="1" customWidth="1"/>
    <col min="6921" max="6921" width="4.5703125" style="39" customWidth="1"/>
    <col min="6922" max="7168" width="9.140625" style="39"/>
    <col min="7169" max="7169" width="9.7109375" style="39" customWidth="1"/>
    <col min="7170" max="7170" width="11.85546875" style="39" customWidth="1"/>
    <col min="7171" max="7171" width="13.140625" style="39" customWidth="1"/>
    <col min="7172" max="7172" width="4.85546875" style="39" customWidth="1"/>
    <col min="7173" max="7173" width="20.28515625" style="39" customWidth="1"/>
    <col min="7174" max="7174" width="8.140625" style="39" customWidth="1"/>
    <col min="7175" max="7175" width="11.42578125" style="39" customWidth="1"/>
    <col min="7176" max="7176" width="14.140625" style="39" bestFit="1" customWidth="1"/>
    <col min="7177" max="7177" width="4.5703125" style="39" customWidth="1"/>
    <col min="7178" max="7424" width="9.140625" style="39"/>
    <col min="7425" max="7425" width="9.7109375" style="39" customWidth="1"/>
    <col min="7426" max="7426" width="11.85546875" style="39" customWidth="1"/>
    <col min="7427" max="7427" width="13.140625" style="39" customWidth="1"/>
    <col min="7428" max="7428" width="4.85546875" style="39" customWidth="1"/>
    <col min="7429" max="7429" width="20.28515625" style="39" customWidth="1"/>
    <col min="7430" max="7430" width="8.140625" style="39" customWidth="1"/>
    <col min="7431" max="7431" width="11.42578125" style="39" customWidth="1"/>
    <col min="7432" max="7432" width="14.140625" style="39" bestFit="1" customWidth="1"/>
    <col min="7433" max="7433" width="4.5703125" style="39" customWidth="1"/>
    <col min="7434" max="7680" width="9.140625" style="39"/>
    <col min="7681" max="7681" width="9.7109375" style="39" customWidth="1"/>
    <col min="7682" max="7682" width="11.85546875" style="39" customWidth="1"/>
    <col min="7683" max="7683" width="13.140625" style="39" customWidth="1"/>
    <col min="7684" max="7684" width="4.85546875" style="39" customWidth="1"/>
    <col min="7685" max="7685" width="20.28515625" style="39" customWidth="1"/>
    <col min="7686" max="7686" width="8.140625" style="39" customWidth="1"/>
    <col min="7687" max="7687" width="11.42578125" style="39" customWidth="1"/>
    <col min="7688" max="7688" width="14.140625" style="39" bestFit="1" customWidth="1"/>
    <col min="7689" max="7689" width="4.5703125" style="39" customWidth="1"/>
    <col min="7690" max="7936" width="9.140625" style="39"/>
    <col min="7937" max="7937" width="9.7109375" style="39" customWidth="1"/>
    <col min="7938" max="7938" width="11.85546875" style="39" customWidth="1"/>
    <col min="7939" max="7939" width="13.140625" style="39" customWidth="1"/>
    <col min="7940" max="7940" width="4.85546875" style="39" customWidth="1"/>
    <col min="7941" max="7941" width="20.28515625" style="39" customWidth="1"/>
    <col min="7942" max="7942" width="8.140625" style="39" customWidth="1"/>
    <col min="7943" max="7943" width="11.42578125" style="39" customWidth="1"/>
    <col min="7944" max="7944" width="14.140625" style="39" bestFit="1" customWidth="1"/>
    <col min="7945" max="7945" width="4.5703125" style="39" customWidth="1"/>
    <col min="7946" max="8192" width="9.140625" style="39"/>
    <col min="8193" max="8193" width="9.7109375" style="39" customWidth="1"/>
    <col min="8194" max="8194" width="11.85546875" style="39" customWidth="1"/>
    <col min="8195" max="8195" width="13.140625" style="39" customWidth="1"/>
    <col min="8196" max="8196" width="4.85546875" style="39" customWidth="1"/>
    <col min="8197" max="8197" width="20.28515625" style="39" customWidth="1"/>
    <col min="8198" max="8198" width="8.140625" style="39" customWidth="1"/>
    <col min="8199" max="8199" width="11.42578125" style="39" customWidth="1"/>
    <col min="8200" max="8200" width="14.140625" style="39" bestFit="1" customWidth="1"/>
    <col min="8201" max="8201" width="4.5703125" style="39" customWidth="1"/>
    <col min="8202" max="8448" width="9.140625" style="39"/>
    <col min="8449" max="8449" width="9.7109375" style="39" customWidth="1"/>
    <col min="8450" max="8450" width="11.85546875" style="39" customWidth="1"/>
    <col min="8451" max="8451" width="13.140625" style="39" customWidth="1"/>
    <col min="8452" max="8452" width="4.85546875" style="39" customWidth="1"/>
    <col min="8453" max="8453" width="20.28515625" style="39" customWidth="1"/>
    <col min="8454" max="8454" width="8.140625" style="39" customWidth="1"/>
    <col min="8455" max="8455" width="11.42578125" style="39" customWidth="1"/>
    <col min="8456" max="8456" width="14.140625" style="39" bestFit="1" customWidth="1"/>
    <col min="8457" max="8457" width="4.5703125" style="39" customWidth="1"/>
    <col min="8458" max="8704" width="9.140625" style="39"/>
    <col min="8705" max="8705" width="9.7109375" style="39" customWidth="1"/>
    <col min="8706" max="8706" width="11.85546875" style="39" customWidth="1"/>
    <col min="8707" max="8707" width="13.140625" style="39" customWidth="1"/>
    <col min="8708" max="8708" width="4.85546875" style="39" customWidth="1"/>
    <col min="8709" max="8709" width="20.28515625" style="39" customWidth="1"/>
    <col min="8710" max="8710" width="8.140625" style="39" customWidth="1"/>
    <col min="8711" max="8711" width="11.42578125" style="39" customWidth="1"/>
    <col min="8712" max="8712" width="14.140625" style="39" bestFit="1" customWidth="1"/>
    <col min="8713" max="8713" width="4.5703125" style="39" customWidth="1"/>
    <col min="8714" max="8960" width="9.140625" style="39"/>
    <col min="8961" max="8961" width="9.7109375" style="39" customWidth="1"/>
    <col min="8962" max="8962" width="11.85546875" style="39" customWidth="1"/>
    <col min="8963" max="8963" width="13.140625" style="39" customWidth="1"/>
    <col min="8964" max="8964" width="4.85546875" style="39" customWidth="1"/>
    <col min="8965" max="8965" width="20.28515625" style="39" customWidth="1"/>
    <col min="8966" max="8966" width="8.140625" style="39" customWidth="1"/>
    <col min="8967" max="8967" width="11.42578125" style="39" customWidth="1"/>
    <col min="8968" max="8968" width="14.140625" style="39" bestFit="1" customWidth="1"/>
    <col min="8969" max="8969" width="4.5703125" style="39" customWidth="1"/>
    <col min="8970" max="9216" width="9.140625" style="39"/>
    <col min="9217" max="9217" width="9.7109375" style="39" customWidth="1"/>
    <col min="9218" max="9218" width="11.85546875" style="39" customWidth="1"/>
    <col min="9219" max="9219" width="13.140625" style="39" customWidth="1"/>
    <col min="9220" max="9220" width="4.85546875" style="39" customWidth="1"/>
    <col min="9221" max="9221" width="20.28515625" style="39" customWidth="1"/>
    <col min="9222" max="9222" width="8.140625" style="39" customWidth="1"/>
    <col min="9223" max="9223" width="11.42578125" style="39" customWidth="1"/>
    <col min="9224" max="9224" width="14.140625" style="39" bestFit="1" customWidth="1"/>
    <col min="9225" max="9225" width="4.5703125" style="39" customWidth="1"/>
    <col min="9226" max="9472" width="9.140625" style="39"/>
    <col min="9473" max="9473" width="9.7109375" style="39" customWidth="1"/>
    <col min="9474" max="9474" width="11.85546875" style="39" customWidth="1"/>
    <col min="9475" max="9475" width="13.140625" style="39" customWidth="1"/>
    <col min="9476" max="9476" width="4.85546875" style="39" customWidth="1"/>
    <col min="9477" max="9477" width="20.28515625" style="39" customWidth="1"/>
    <col min="9478" max="9478" width="8.140625" style="39" customWidth="1"/>
    <col min="9479" max="9479" width="11.42578125" style="39" customWidth="1"/>
    <col min="9480" max="9480" width="14.140625" style="39" bestFit="1" customWidth="1"/>
    <col min="9481" max="9481" width="4.5703125" style="39" customWidth="1"/>
    <col min="9482" max="9728" width="9.140625" style="39"/>
    <col min="9729" max="9729" width="9.7109375" style="39" customWidth="1"/>
    <col min="9730" max="9730" width="11.85546875" style="39" customWidth="1"/>
    <col min="9731" max="9731" width="13.140625" style="39" customWidth="1"/>
    <col min="9732" max="9732" width="4.85546875" style="39" customWidth="1"/>
    <col min="9733" max="9733" width="20.28515625" style="39" customWidth="1"/>
    <col min="9734" max="9734" width="8.140625" style="39" customWidth="1"/>
    <col min="9735" max="9735" width="11.42578125" style="39" customWidth="1"/>
    <col min="9736" max="9736" width="14.140625" style="39" bestFit="1" customWidth="1"/>
    <col min="9737" max="9737" width="4.5703125" style="39" customWidth="1"/>
    <col min="9738" max="9984" width="9.140625" style="39"/>
    <col min="9985" max="9985" width="9.7109375" style="39" customWidth="1"/>
    <col min="9986" max="9986" width="11.85546875" style="39" customWidth="1"/>
    <col min="9987" max="9987" width="13.140625" style="39" customWidth="1"/>
    <col min="9988" max="9988" width="4.85546875" style="39" customWidth="1"/>
    <col min="9989" max="9989" width="20.28515625" style="39" customWidth="1"/>
    <col min="9990" max="9990" width="8.140625" style="39" customWidth="1"/>
    <col min="9991" max="9991" width="11.42578125" style="39" customWidth="1"/>
    <col min="9992" max="9992" width="14.140625" style="39" bestFit="1" customWidth="1"/>
    <col min="9993" max="9993" width="4.5703125" style="39" customWidth="1"/>
    <col min="9994" max="10240" width="9.140625" style="39"/>
    <col min="10241" max="10241" width="9.7109375" style="39" customWidth="1"/>
    <col min="10242" max="10242" width="11.85546875" style="39" customWidth="1"/>
    <col min="10243" max="10243" width="13.140625" style="39" customWidth="1"/>
    <col min="10244" max="10244" width="4.85546875" style="39" customWidth="1"/>
    <col min="10245" max="10245" width="20.28515625" style="39" customWidth="1"/>
    <col min="10246" max="10246" width="8.140625" style="39" customWidth="1"/>
    <col min="10247" max="10247" width="11.42578125" style="39" customWidth="1"/>
    <col min="10248" max="10248" width="14.140625" style="39" bestFit="1" customWidth="1"/>
    <col min="10249" max="10249" width="4.5703125" style="39" customWidth="1"/>
    <col min="10250" max="10496" width="9.140625" style="39"/>
    <col min="10497" max="10497" width="9.7109375" style="39" customWidth="1"/>
    <col min="10498" max="10498" width="11.85546875" style="39" customWidth="1"/>
    <col min="10499" max="10499" width="13.140625" style="39" customWidth="1"/>
    <col min="10500" max="10500" width="4.85546875" style="39" customWidth="1"/>
    <col min="10501" max="10501" width="20.28515625" style="39" customWidth="1"/>
    <col min="10502" max="10502" width="8.140625" style="39" customWidth="1"/>
    <col min="10503" max="10503" width="11.42578125" style="39" customWidth="1"/>
    <col min="10504" max="10504" width="14.140625" style="39" bestFit="1" customWidth="1"/>
    <col min="10505" max="10505" width="4.5703125" style="39" customWidth="1"/>
    <col min="10506" max="10752" width="9.140625" style="39"/>
    <col min="10753" max="10753" width="9.7109375" style="39" customWidth="1"/>
    <col min="10754" max="10754" width="11.85546875" style="39" customWidth="1"/>
    <col min="10755" max="10755" width="13.140625" style="39" customWidth="1"/>
    <col min="10756" max="10756" width="4.85546875" style="39" customWidth="1"/>
    <col min="10757" max="10757" width="20.28515625" style="39" customWidth="1"/>
    <col min="10758" max="10758" width="8.140625" style="39" customWidth="1"/>
    <col min="10759" max="10759" width="11.42578125" style="39" customWidth="1"/>
    <col min="10760" max="10760" width="14.140625" style="39" bestFit="1" customWidth="1"/>
    <col min="10761" max="10761" width="4.5703125" style="39" customWidth="1"/>
    <col min="10762" max="11008" width="9.140625" style="39"/>
    <col min="11009" max="11009" width="9.7109375" style="39" customWidth="1"/>
    <col min="11010" max="11010" width="11.85546875" style="39" customWidth="1"/>
    <col min="11011" max="11011" width="13.140625" style="39" customWidth="1"/>
    <col min="11012" max="11012" width="4.85546875" style="39" customWidth="1"/>
    <col min="11013" max="11013" width="20.28515625" style="39" customWidth="1"/>
    <col min="11014" max="11014" width="8.140625" style="39" customWidth="1"/>
    <col min="11015" max="11015" width="11.42578125" style="39" customWidth="1"/>
    <col min="11016" max="11016" width="14.140625" style="39" bestFit="1" customWidth="1"/>
    <col min="11017" max="11017" width="4.5703125" style="39" customWidth="1"/>
    <col min="11018" max="11264" width="9.140625" style="39"/>
    <col min="11265" max="11265" width="9.7109375" style="39" customWidth="1"/>
    <col min="11266" max="11266" width="11.85546875" style="39" customWidth="1"/>
    <col min="11267" max="11267" width="13.140625" style="39" customWidth="1"/>
    <col min="11268" max="11268" width="4.85546875" style="39" customWidth="1"/>
    <col min="11269" max="11269" width="20.28515625" style="39" customWidth="1"/>
    <col min="11270" max="11270" width="8.140625" style="39" customWidth="1"/>
    <col min="11271" max="11271" width="11.42578125" style="39" customWidth="1"/>
    <col min="11272" max="11272" width="14.140625" style="39" bestFit="1" customWidth="1"/>
    <col min="11273" max="11273" width="4.5703125" style="39" customWidth="1"/>
    <col min="11274" max="11520" width="9.140625" style="39"/>
    <col min="11521" max="11521" width="9.7109375" style="39" customWidth="1"/>
    <col min="11522" max="11522" width="11.85546875" style="39" customWidth="1"/>
    <col min="11523" max="11523" width="13.140625" style="39" customWidth="1"/>
    <col min="11524" max="11524" width="4.85546875" style="39" customWidth="1"/>
    <col min="11525" max="11525" width="20.28515625" style="39" customWidth="1"/>
    <col min="11526" max="11526" width="8.140625" style="39" customWidth="1"/>
    <col min="11527" max="11527" width="11.42578125" style="39" customWidth="1"/>
    <col min="11528" max="11528" width="14.140625" style="39" bestFit="1" customWidth="1"/>
    <col min="11529" max="11529" width="4.5703125" style="39" customWidth="1"/>
    <col min="11530" max="11776" width="9.140625" style="39"/>
    <col min="11777" max="11777" width="9.7109375" style="39" customWidth="1"/>
    <col min="11778" max="11778" width="11.85546875" style="39" customWidth="1"/>
    <col min="11779" max="11779" width="13.140625" style="39" customWidth="1"/>
    <col min="11780" max="11780" width="4.85546875" style="39" customWidth="1"/>
    <col min="11781" max="11781" width="20.28515625" style="39" customWidth="1"/>
    <col min="11782" max="11782" width="8.140625" style="39" customWidth="1"/>
    <col min="11783" max="11783" width="11.42578125" style="39" customWidth="1"/>
    <col min="11784" max="11784" width="14.140625" style="39" bestFit="1" customWidth="1"/>
    <col min="11785" max="11785" width="4.5703125" style="39" customWidth="1"/>
    <col min="11786" max="12032" width="9.140625" style="39"/>
    <col min="12033" max="12033" width="9.7109375" style="39" customWidth="1"/>
    <col min="12034" max="12034" width="11.85546875" style="39" customWidth="1"/>
    <col min="12035" max="12035" width="13.140625" style="39" customWidth="1"/>
    <col min="12036" max="12036" width="4.85546875" style="39" customWidth="1"/>
    <col min="12037" max="12037" width="20.28515625" style="39" customWidth="1"/>
    <col min="12038" max="12038" width="8.140625" style="39" customWidth="1"/>
    <col min="12039" max="12039" width="11.42578125" style="39" customWidth="1"/>
    <col min="12040" max="12040" width="14.140625" style="39" bestFit="1" customWidth="1"/>
    <col min="12041" max="12041" width="4.5703125" style="39" customWidth="1"/>
    <col min="12042" max="12288" width="9.140625" style="39"/>
    <col min="12289" max="12289" width="9.7109375" style="39" customWidth="1"/>
    <col min="12290" max="12290" width="11.85546875" style="39" customWidth="1"/>
    <col min="12291" max="12291" width="13.140625" style="39" customWidth="1"/>
    <col min="12292" max="12292" width="4.85546875" style="39" customWidth="1"/>
    <col min="12293" max="12293" width="20.28515625" style="39" customWidth="1"/>
    <col min="12294" max="12294" width="8.140625" style="39" customWidth="1"/>
    <col min="12295" max="12295" width="11.42578125" style="39" customWidth="1"/>
    <col min="12296" max="12296" width="14.140625" style="39" bestFit="1" customWidth="1"/>
    <col min="12297" max="12297" width="4.5703125" style="39" customWidth="1"/>
    <col min="12298" max="12544" width="9.140625" style="39"/>
    <col min="12545" max="12545" width="9.7109375" style="39" customWidth="1"/>
    <col min="12546" max="12546" width="11.85546875" style="39" customWidth="1"/>
    <col min="12547" max="12547" width="13.140625" style="39" customWidth="1"/>
    <col min="12548" max="12548" width="4.85546875" style="39" customWidth="1"/>
    <col min="12549" max="12549" width="20.28515625" style="39" customWidth="1"/>
    <col min="12550" max="12550" width="8.140625" style="39" customWidth="1"/>
    <col min="12551" max="12551" width="11.42578125" style="39" customWidth="1"/>
    <col min="12552" max="12552" width="14.140625" style="39" bestFit="1" customWidth="1"/>
    <col min="12553" max="12553" width="4.5703125" style="39" customWidth="1"/>
    <col min="12554" max="12800" width="9.140625" style="39"/>
    <col min="12801" max="12801" width="9.7109375" style="39" customWidth="1"/>
    <col min="12802" max="12802" width="11.85546875" style="39" customWidth="1"/>
    <col min="12803" max="12803" width="13.140625" style="39" customWidth="1"/>
    <col min="12804" max="12804" width="4.85546875" style="39" customWidth="1"/>
    <col min="12805" max="12805" width="20.28515625" style="39" customWidth="1"/>
    <col min="12806" max="12806" width="8.140625" style="39" customWidth="1"/>
    <col min="12807" max="12807" width="11.42578125" style="39" customWidth="1"/>
    <col min="12808" max="12808" width="14.140625" style="39" bestFit="1" customWidth="1"/>
    <col min="12809" max="12809" width="4.5703125" style="39" customWidth="1"/>
    <col min="12810" max="13056" width="9.140625" style="39"/>
    <col min="13057" max="13057" width="9.7109375" style="39" customWidth="1"/>
    <col min="13058" max="13058" width="11.85546875" style="39" customWidth="1"/>
    <col min="13059" max="13059" width="13.140625" style="39" customWidth="1"/>
    <col min="13060" max="13060" width="4.85546875" style="39" customWidth="1"/>
    <col min="13061" max="13061" width="20.28515625" style="39" customWidth="1"/>
    <col min="13062" max="13062" width="8.140625" style="39" customWidth="1"/>
    <col min="13063" max="13063" width="11.42578125" style="39" customWidth="1"/>
    <col min="13064" max="13064" width="14.140625" style="39" bestFit="1" customWidth="1"/>
    <col min="13065" max="13065" width="4.5703125" style="39" customWidth="1"/>
    <col min="13066" max="13312" width="9.140625" style="39"/>
    <col min="13313" max="13313" width="9.7109375" style="39" customWidth="1"/>
    <col min="13314" max="13314" width="11.85546875" style="39" customWidth="1"/>
    <col min="13315" max="13315" width="13.140625" style="39" customWidth="1"/>
    <col min="13316" max="13316" width="4.85546875" style="39" customWidth="1"/>
    <col min="13317" max="13317" width="20.28515625" style="39" customWidth="1"/>
    <col min="13318" max="13318" width="8.140625" style="39" customWidth="1"/>
    <col min="13319" max="13319" width="11.42578125" style="39" customWidth="1"/>
    <col min="13320" max="13320" width="14.140625" style="39" bestFit="1" customWidth="1"/>
    <col min="13321" max="13321" width="4.5703125" style="39" customWidth="1"/>
    <col min="13322" max="13568" width="9.140625" style="39"/>
    <col min="13569" max="13569" width="9.7109375" style="39" customWidth="1"/>
    <col min="13570" max="13570" width="11.85546875" style="39" customWidth="1"/>
    <col min="13571" max="13571" width="13.140625" style="39" customWidth="1"/>
    <col min="13572" max="13572" width="4.85546875" style="39" customWidth="1"/>
    <col min="13573" max="13573" width="20.28515625" style="39" customWidth="1"/>
    <col min="13574" max="13574" width="8.140625" style="39" customWidth="1"/>
    <col min="13575" max="13575" width="11.42578125" style="39" customWidth="1"/>
    <col min="13576" max="13576" width="14.140625" style="39" bestFit="1" customWidth="1"/>
    <col min="13577" max="13577" width="4.5703125" style="39" customWidth="1"/>
    <col min="13578" max="13824" width="9.140625" style="39"/>
    <col min="13825" max="13825" width="9.7109375" style="39" customWidth="1"/>
    <col min="13826" max="13826" width="11.85546875" style="39" customWidth="1"/>
    <col min="13827" max="13827" width="13.140625" style="39" customWidth="1"/>
    <col min="13828" max="13828" width="4.85546875" style="39" customWidth="1"/>
    <col min="13829" max="13829" width="20.28515625" style="39" customWidth="1"/>
    <col min="13830" max="13830" width="8.140625" style="39" customWidth="1"/>
    <col min="13831" max="13831" width="11.42578125" style="39" customWidth="1"/>
    <col min="13832" max="13832" width="14.140625" style="39" bestFit="1" customWidth="1"/>
    <col min="13833" max="13833" width="4.5703125" style="39" customWidth="1"/>
    <col min="13834" max="14080" width="9.140625" style="39"/>
    <col min="14081" max="14081" width="9.7109375" style="39" customWidth="1"/>
    <col min="14082" max="14082" width="11.85546875" style="39" customWidth="1"/>
    <col min="14083" max="14083" width="13.140625" style="39" customWidth="1"/>
    <col min="14084" max="14084" width="4.85546875" style="39" customWidth="1"/>
    <col min="14085" max="14085" width="20.28515625" style="39" customWidth="1"/>
    <col min="14086" max="14086" width="8.140625" style="39" customWidth="1"/>
    <col min="14087" max="14087" width="11.42578125" style="39" customWidth="1"/>
    <col min="14088" max="14088" width="14.140625" style="39" bestFit="1" customWidth="1"/>
    <col min="14089" max="14089" width="4.5703125" style="39" customWidth="1"/>
    <col min="14090" max="14336" width="9.140625" style="39"/>
    <col min="14337" max="14337" width="9.7109375" style="39" customWidth="1"/>
    <col min="14338" max="14338" width="11.85546875" style="39" customWidth="1"/>
    <col min="14339" max="14339" width="13.140625" style="39" customWidth="1"/>
    <col min="14340" max="14340" width="4.85546875" style="39" customWidth="1"/>
    <col min="14341" max="14341" width="20.28515625" style="39" customWidth="1"/>
    <col min="14342" max="14342" width="8.140625" style="39" customWidth="1"/>
    <col min="14343" max="14343" width="11.42578125" style="39" customWidth="1"/>
    <col min="14344" max="14344" width="14.140625" style="39" bestFit="1" customWidth="1"/>
    <col min="14345" max="14345" width="4.5703125" style="39" customWidth="1"/>
    <col min="14346" max="14592" width="9.140625" style="39"/>
    <col min="14593" max="14593" width="9.7109375" style="39" customWidth="1"/>
    <col min="14594" max="14594" width="11.85546875" style="39" customWidth="1"/>
    <col min="14595" max="14595" width="13.140625" style="39" customWidth="1"/>
    <col min="14596" max="14596" width="4.85546875" style="39" customWidth="1"/>
    <col min="14597" max="14597" width="20.28515625" style="39" customWidth="1"/>
    <col min="14598" max="14598" width="8.140625" style="39" customWidth="1"/>
    <col min="14599" max="14599" width="11.42578125" style="39" customWidth="1"/>
    <col min="14600" max="14600" width="14.140625" style="39" bestFit="1" customWidth="1"/>
    <col min="14601" max="14601" width="4.5703125" style="39" customWidth="1"/>
    <col min="14602" max="14848" width="9.140625" style="39"/>
    <col min="14849" max="14849" width="9.7109375" style="39" customWidth="1"/>
    <col min="14850" max="14850" width="11.85546875" style="39" customWidth="1"/>
    <col min="14851" max="14851" width="13.140625" style="39" customWidth="1"/>
    <col min="14852" max="14852" width="4.85546875" style="39" customWidth="1"/>
    <col min="14853" max="14853" width="20.28515625" style="39" customWidth="1"/>
    <col min="14854" max="14854" width="8.140625" style="39" customWidth="1"/>
    <col min="14855" max="14855" width="11.42578125" style="39" customWidth="1"/>
    <col min="14856" max="14856" width="14.140625" style="39" bestFit="1" customWidth="1"/>
    <col min="14857" max="14857" width="4.5703125" style="39" customWidth="1"/>
    <col min="14858" max="15104" width="9.140625" style="39"/>
    <col min="15105" max="15105" width="9.7109375" style="39" customWidth="1"/>
    <col min="15106" max="15106" width="11.85546875" style="39" customWidth="1"/>
    <col min="15107" max="15107" width="13.140625" style="39" customWidth="1"/>
    <col min="15108" max="15108" width="4.85546875" style="39" customWidth="1"/>
    <col min="15109" max="15109" width="20.28515625" style="39" customWidth="1"/>
    <col min="15110" max="15110" width="8.140625" style="39" customWidth="1"/>
    <col min="15111" max="15111" width="11.42578125" style="39" customWidth="1"/>
    <col min="15112" max="15112" width="14.140625" style="39" bestFit="1" customWidth="1"/>
    <col min="15113" max="15113" width="4.5703125" style="39" customWidth="1"/>
    <col min="15114" max="15360" width="9.140625" style="39"/>
    <col min="15361" max="15361" width="9.7109375" style="39" customWidth="1"/>
    <col min="15362" max="15362" width="11.85546875" style="39" customWidth="1"/>
    <col min="15363" max="15363" width="13.140625" style="39" customWidth="1"/>
    <col min="15364" max="15364" width="4.85546875" style="39" customWidth="1"/>
    <col min="15365" max="15365" width="20.28515625" style="39" customWidth="1"/>
    <col min="15366" max="15366" width="8.140625" style="39" customWidth="1"/>
    <col min="15367" max="15367" width="11.42578125" style="39" customWidth="1"/>
    <col min="15368" max="15368" width="14.140625" style="39" bestFit="1" customWidth="1"/>
    <col min="15369" max="15369" width="4.5703125" style="39" customWidth="1"/>
    <col min="15370" max="15616" width="9.140625" style="39"/>
    <col min="15617" max="15617" width="9.7109375" style="39" customWidth="1"/>
    <col min="15618" max="15618" width="11.85546875" style="39" customWidth="1"/>
    <col min="15619" max="15619" width="13.140625" style="39" customWidth="1"/>
    <col min="15620" max="15620" width="4.85546875" style="39" customWidth="1"/>
    <col min="15621" max="15621" width="20.28515625" style="39" customWidth="1"/>
    <col min="15622" max="15622" width="8.140625" style="39" customWidth="1"/>
    <col min="15623" max="15623" width="11.42578125" style="39" customWidth="1"/>
    <col min="15624" max="15624" width="14.140625" style="39" bestFit="1" customWidth="1"/>
    <col min="15625" max="15625" width="4.5703125" style="39" customWidth="1"/>
    <col min="15626" max="15872" width="9.140625" style="39"/>
    <col min="15873" max="15873" width="9.7109375" style="39" customWidth="1"/>
    <col min="15874" max="15874" width="11.85546875" style="39" customWidth="1"/>
    <col min="15875" max="15875" width="13.140625" style="39" customWidth="1"/>
    <col min="15876" max="15876" width="4.85546875" style="39" customWidth="1"/>
    <col min="15877" max="15877" width="20.28515625" style="39" customWidth="1"/>
    <col min="15878" max="15878" width="8.140625" style="39" customWidth="1"/>
    <col min="15879" max="15879" width="11.42578125" style="39" customWidth="1"/>
    <col min="15880" max="15880" width="14.140625" style="39" bestFit="1" customWidth="1"/>
    <col min="15881" max="15881" width="4.5703125" style="39" customWidth="1"/>
    <col min="15882" max="16128" width="9.140625" style="39"/>
    <col min="16129" max="16129" width="9.7109375" style="39" customWidth="1"/>
    <col min="16130" max="16130" width="11.85546875" style="39" customWidth="1"/>
    <col min="16131" max="16131" width="13.140625" style="39" customWidth="1"/>
    <col min="16132" max="16132" width="4.85546875" style="39" customWidth="1"/>
    <col min="16133" max="16133" width="20.28515625" style="39" customWidth="1"/>
    <col min="16134" max="16134" width="8.140625" style="39" customWidth="1"/>
    <col min="16135" max="16135" width="11.42578125" style="39" customWidth="1"/>
    <col min="16136" max="16136" width="14.140625" style="39" bestFit="1" customWidth="1"/>
    <col min="16137" max="16137" width="4.5703125" style="39" customWidth="1"/>
    <col min="16138" max="16384" width="9.140625" style="39"/>
  </cols>
  <sheetData>
    <row r="1" spans="1:12" ht="23.25" x14ac:dyDescent="0.25">
      <c r="A1" s="103" t="s">
        <v>160</v>
      </c>
      <c r="B1" s="104"/>
      <c r="C1" s="104"/>
      <c r="D1" s="104"/>
      <c r="E1" s="105"/>
      <c r="F1" s="105"/>
      <c r="G1" s="105"/>
      <c r="H1" s="105"/>
      <c r="I1" s="105"/>
      <c r="L1" s="78"/>
    </row>
    <row r="2" spans="1:12" ht="12" customHeight="1" x14ac:dyDescent="0.25">
      <c r="A2" s="40"/>
      <c r="B2" s="41"/>
      <c r="C2" s="41"/>
      <c r="D2" s="41"/>
      <c r="L2" s="78"/>
    </row>
    <row r="3" spans="1:12" ht="23.25" x14ac:dyDescent="0.25">
      <c r="A3" s="103" t="s">
        <v>171</v>
      </c>
      <c r="B3" s="104"/>
      <c r="C3" s="104"/>
      <c r="D3" s="104"/>
      <c r="E3" s="105"/>
      <c r="F3" s="105"/>
      <c r="G3" s="105"/>
      <c r="H3" s="105"/>
      <c r="I3" s="105"/>
      <c r="L3" s="78"/>
    </row>
    <row r="4" spans="1:12" s="94" customFormat="1" ht="17.25" x14ac:dyDescent="0.25">
      <c r="A4" s="95"/>
      <c r="B4" s="96"/>
      <c r="C4" s="96"/>
      <c r="D4" s="96"/>
    </row>
    <row r="5" spans="1:12" s="94" customFormat="1" ht="17.25" x14ac:dyDescent="0.25">
      <c r="A5" s="95"/>
      <c r="B5" s="102" t="s">
        <v>198</v>
      </c>
      <c r="C5" s="106" t="s">
        <v>200</v>
      </c>
      <c r="D5" s="106"/>
      <c r="E5" s="106"/>
      <c r="F5" s="100" t="s">
        <v>201</v>
      </c>
      <c r="G5" s="110" t="s">
        <v>206</v>
      </c>
      <c r="H5" s="111"/>
    </row>
    <row r="6" spans="1:12" s="94" customFormat="1" ht="17.25" x14ac:dyDescent="0.25">
      <c r="A6" s="95"/>
      <c r="B6" s="102" t="s">
        <v>199</v>
      </c>
      <c r="C6" s="107"/>
      <c r="D6" s="108"/>
      <c r="E6" s="109"/>
      <c r="F6" s="100" t="s">
        <v>201</v>
      </c>
      <c r="G6" s="110"/>
      <c r="H6" s="111"/>
    </row>
    <row r="7" spans="1:12" s="94" customFormat="1" ht="17.25" x14ac:dyDescent="0.25">
      <c r="A7" s="95"/>
      <c r="B7" s="102" t="s">
        <v>204</v>
      </c>
      <c r="C7" s="107" t="s">
        <v>205</v>
      </c>
      <c r="D7" s="108"/>
      <c r="E7" s="109"/>
      <c r="F7" s="112" t="s">
        <v>202</v>
      </c>
      <c r="G7" s="113"/>
      <c r="H7" s="101"/>
    </row>
    <row r="8" spans="1:12" s="98" customFormat="1" ht="17.25" x14ac:dyDescent="0.25">
      <c r="A8" s="99"/>
      <c r="B8" s="115"/>
      <c r="C8" s="115"/>
      <c r="D8" s="115"/>
      <c r="E8" s="115"/>
      <c r="F8" s="116"/>
      <c r="G8" s="116"/>
      <c r="H8" s="117"/>
    </row>
    <row r="9" spans="1:12" s="98" customFormat="1" ht="18" x14ac:dyDescent="0.25">
      <c r="A9" s="99"/>
      <c r="B9" s="118" t="s">
        <v>191</v>
      </c>
      <c r="C9" s="118"/>
      <c r="D9" s="118"/>
      <c r="E9" s="118"/>
      <c r="F9" s="118"/>
      <c r="G9" s="118"/>
      <c r="H9" s="118"/>
    </row>
    <row r="10" spans="1:12" ht="17.25" x14ac:dyDescent="0.25">
      <c r="A10" s="43"/>
      <c r="B10" s="44"/>
      <c r="C10" s="44"/>
      <c r="D10" s="44"/>
    </row>
    <row r="11" spans="1:12" x14ac:dyDescent="0.25">
      <c r="A11" s="45"/>
      <c r="B11" s="46" t="s">
        <v>166</v>
      </c>
      <c r="H11" s="75">
        <f>'SO-01'!G34</f>
        <v>0</v>
      </c>
      <c r="I11" s="48" t="s">
        <v>165</v>
      </c>
    </row>
    <row r="12" spans="1:12" x14ac:dyDescent="0.25">
      <c r="A12" s="45"/>
      <c r="B12" s="49"/>
      <c r="H12" s="75"/>
      <c r="I12" s="48"/>
    </row>
    <row r="13" spans="1:12" x14ac:dyDescent="0.25">
      <c r="A13" s="45"/>
      <c r="B13" s="46" t="s">
        <v>167</v>
      </c>
      <c r="H13" s="75">
        <f>'SO-02'!G35</f>
        <v>0</v>
      </c>
      <c r="I13" s="48" t="s">
        <v>165</v>
      </c>
    </row>
    <row r="14" spans="1:12" x14ac:dyDescent="0.25">
      <c r="A14" s="45"/>
      <c r="B14" s="49"/>
      <c r="H14" s="75"/>
      <c r="I14" s="48"/>
    </row>
    <row r="15" spans="1:12" x14ac:dyDescent="0.25">
      <c r="A15" s="45"/>
      <c r="B15" s="46" t="s">
        <v>168</v>
      </c>
      <c r="H15" s="75">
        <f>'SO-03'!G27</f>
        <v>0</v>
      </c>
      <c r="I15" s="48" t="s">
        <v>165</v>
      </c>
    </row>
    <row r="16" spans="1:12" x14ac:dyDescent="0.25">
      <c r="A16" s="45"/>
      <c r="B16" s="50"/>
      <c r="H16" s="75"/>
      <c r="I16" s="48"/>
    </row>
    <row r="17" spans="1:9" x14ac:dyDescent="0.25">
      <c r="A17" s="45"/>
      <c r="B17" s="46" t="s">
        <v>169</v>
      </c>
      <c r="H17" s="76" t="s">
        <v>194</v>
      </c>
      <c r="I17" s="48"/>
    </row>
    <row r="18" spans="1:9" x14ac:dyDescent="0.25">
      <c r="A18" s="45"/>
      <c r="B18" s="49"/>
      <c r="H18" s="75"/>
      <c r="I18" s="48"/>
    </row>
    <row r="19" spans="1:9" x14ac:dyDescent="0.25">
      <c r="A19" s="45"/>
      <c r="B19" s="46" t="s">
        <v>170</v>
      </c>
      <c r="H19" s="75">
        <f>'SO-05'!G18</f>
        <v>0</v>
      </c>
      <c r="I19" s="48" t="s">
        <v>165</v>
      </c>
    </row>
    <row r="20" spans="1:9" x14ac:dyDescent="0.25">
      <c r="A20" s="45"/>
      <c r="B20" s="50"/>
      <c r="H20" s="75"/>
      <c r="I20" s="48"/>
    </row>
    <row r="21" spans="1:9" ht="21.75" customHeight="1" x14ac:dyDescent="0.25">
      <c r="A21" s="45"/>
      <c r="B21" s="51" t="s">
        <v>172</v>
      </c>
      <c r="C21" s="52"/>
      <c r="D21" s="52"/>
      <c r="E21" s="52"/>
      <c r="F21" s="52"/>
      <c r="G21" s="52"/>
      <c r="H21" s="77">
        <f>SUM(H11:H20)</f>
        <v>0</v>
      </c>
      <c r="I21" s="53" t="s">
        <v>165</v>
      </c>
    </row>
    <row r="22" spans="1:9" x14ac:dyDescent="0.25">
      <c r="A22" s="45"/>
      <c r="B22" s="50"/>
      <c r="C22" s="47"/>
      <c r="D22" s="48"/>
      <c r="H22" s="78"/>
    </row>
    <row r="23" spans="1:9" x14ac:dyDescent="0.25">
      <c r="A23" s="45"/>
      <c r="B23" s="49"/>
      <c r="C23" s="47"/>
      <c r="D23" s="48"/>
      <c r="H23" s="78"/>
    </row>
    <row r="24" spans="1:9" x14ac:dyDescent="0.25">
      <c r="A24" s="45"/>
      <c r="B24" s="50" t="s">
        <v>182</v>
      </c>
      <c r="C24" s="47"/>
      <c r="H24" s="75">
        <v>0</v>
      </c>
      <c r="I24" s="48" t="s">
        <v>165</v>
      </c>
    </row>
    <row r="25" spans="1:9" ht="15" customHeight="1" x14ac:dyDescent="0.25">
      <c r="A25" s="45"/>
      <c r="B25" s="45"/>
      <c r="C25" s="45"/>
      <c r="D25" s="45"/>
      <c r="H25" s="78"/>
    </row>
    <row r="26" spans="1:9" ht="21.75" customHeight="1" x14ac:dyDescent="0.25">
      <c r="A26" s="54"/>
      <c r="B26" s="51" t="s">
        <v>173</v>
      </c>
      <c r="C26" s="52"/>
      <c r="D26" s="52"/>
      <c r="E26" s="52"/>
      <c r="F26" s="52"/>
      <c r="G26" s="52"/>
      <c r="H26" s="77">
        <f>SUM(H24:H25)</f>
        <v>0</v>
      </c>
      <c r="I26" s="53" t="s">
        <v>165</v>
      </c>
    </row>
    <row r="27" spans="1:9" x14ac:dyDescent="0.25">
      <c r="A27" s="42"/>
      <c r="B27" s="42"/>
      <c r="C27" s="42"/>
      <c r="D27" s="42"/>
      <c r="H27" s="78"/>
    </row>
    <row r="28" spans="1:9" x14ac:dyDescent="0.25">
      <c r="A28" s="42"/>
      <c r="B28" s="42"/>
      <c r="C28" s="42"/>
      <c r="D28" s="42"/>
      <c r="H28" s="78"/>
    </row>
    <row r="29" spans="1:9" ht="21.75" customHeight="1" x14ac:dyDescent="0.25">
      <c r="A29" s="42"/>
      <c r="B29" s="51" t="s">
        <v>190</v>
      </c>
      <c r="C29" s="52"/>
      <c r="D29" s="52"/>
      <c r="E29" s="52"/>
      <c r="F29" s="52"/>
      <c r="G29" s="52"/>
      <c r="H29" s="77">
        <f>H26+H21</f>
        <v>0</v>
      </c>
      <c r="I29" s="53" t="s">
        <v>165</v>
      </c>
    </row>
    <row r="30" spans="1:9" x14ac:dyDescent="0.25">
      <c r="A30" s="42"/>
      <c r="B30" s="42"/>
      <c r="C30" s="42"/>
      <c r="D30" s="42"/>
      <c r="H30" s="78"/>
    </row>
    <row r="31" spans="1:9" x14ac:dyDescent="0.25">
      <c r="A31" s="42"/>
      <c r="B31" s="42"/>
      <c r="C31" s="42"/>
      <c r="D31" s="42"/>
      <c r="H31" s="78"/>
    </row>
    <row r="32" spans="1:9" x14ac:dyDescent="0.25">
      <c r="A32" s="42"/>
      <c r="B32" s="55" t="s">
        <v>174</v>
      </c>
      <c r="C32" s="42"/>
      <c r="D32" s="42"/>
      <c r="H32" s="78"/>
    </row>
    <row r="33" spans="1:9" x14ac:dyDescent="0.25">
      <c r="A33" s="42"/>
      <c r="B33" s="42"/>
      <c r="C33" s="42"/>
      <c r="D33" s="42"/>
      <c r="H33" s="78"/>
    </row>
    <row r="34" spans="1:9" s="59" customFormat="1" x14ac:dyDescent="0.25">
      <c r="A34" s="45"/>
      <c r="B34" s="56" t="s">
        <v>175</v>
      </c>
      <c r="C34" s="48"/>
      <c r="D34" s="48"/>
      <c r="E34" s="57"/>
      <c r="F34" s="58">
        <v>0.4</v>
      </c>
      <c r="G34" s="55" t="s">
        <v>176</v>
      </c>
      <c r="H34" s="75">
        <f>H29/100*F34</f>
        <v>0</v>
      </c>
      <c r="I34" s="48" t="s">
        <v>165</v>
      </c>
    </row>
    <row r="35" spans="1:9" s="59" customFormat="1" ht="6" customHeight="1" x14ac:dyDescent="0.25">
      <c r="A35" s="45"/>
      <c r="B35" s="56"/>
      <c r="C35" s="48"/>
      <c r="D35" s="48"/>
      <c r="E35" s="57"/>
      <c r="F35" s="58"/>
      <c r="G35" s="55"/>
      <c r="H35" s="75"/>
      <c r="I35" s="57"/>
    </row>
    <row r="36" spans="1:9" s="59" customFormat="1" x14ac:dyDescent="0.25">
      <c r="A36" s="45"/>
      <c r="B36" s="56" t="s">
        <v>177</v>
      </c>
      <c r="C36" s="48"/>
      <c r="D36" s="48"/>
      <c r="E36" s="57"/>
      <c r="F36" s="58">
        <v>0.5</v>
      </c>
      <c r="G36" s="55" t="s">
        <v>176</v>
      </c>
      <c r="H36" s="75">
        <f>H29/100*F36</f>
        <v>0</v>
      </c>
      <c r="I36" s="48" t="s">
        <v>165</v>
      </c>
    </row>
    <row r="37" spans="1:9" s="59" customFormat="1" ht="6" customHeight="1" x14ac:dyDescent="0.25">
      <c r="B37" s="56"/>
      <c r="C37" s="57"/>
      <c r="D37" s="57"/>
      <c r="E37" s="57"/>
      <c r="F37" s="58"/>
      <c r="G37" s="55"/>
      <c r="H37" s="75"/>
      <c r="I37" s="57"/>
    </row>
    <row r="38" spans="1:9" s="59" customFormat="1" x14ac:dyDescent="0.25">
      <c r="B38" s="56" t="s">
        <v>178</v>
      </c>
      <c r="C38" s="57"/>
      <c r="D38" s="57"/>
      <c r="E38" s="57"/>
      <c r="F38" s="58">
        <v>1.5</v>
      </c>
      <c r="G38" s="55" t="s">
        <v>176</v>
      </c>
      <c r="H38" s="75">
        <f>H29/100*F38</f>
        <v>0</v>
      </c>
      <c r="I38" s="48" t="s">
        <v>165</v>
      </c>
    </row>
    <row r="39" spans="1:9" s="59" customFormat="1" ht="6" customHeight="1" x14ac:dyDescent="0.25">
      <c r="B39" s="56"/>
      <c r="C39" s="57"/>
      <c r="D39" s="57"/>
      <c r="E39" s="57"/>
      <c r="F39" s="58"/>
      <c r="G39" s="55"/>
      <c r="H39" s="75"/>
      <c r="I39" s="57"/>
    </row>
    <row r="40" spans="1:9" s="59" customFormat="1" x14ac:dyDescent="0.25">
      <c r="B40" s="56" t="s">
        <v>179</v>
      </c>
      <c r="C40" s="57"/>
      <c r="D40" s="57"/>
      <c r="E40" s="57"/>
      <c r="F40" s="58">
        <v>0.5</v>
      </c>
      <c r="G40" s="55" t="s">
        <v>176</v>
      </c>
      <c r="H40" s="75">
        <f>H29/100*F40</f>
        <v>0</v>
      </c>
      <c r="I40" s="48" t="s">
        <v>165</v>
      </c>
    </row>
    <row r="41" spans="1:9" s="59" customFormat="1" ht="6" customHeight="1" x14ac:dyDescent="0.25">
      <c r="B41" s="56"/>
      <c r="C41" s="57"/>
      <c r="D41" s="57"/>
      <c r="E41" s="57"/>
      <c r="F41" s="58"/>
      <c r="G41" s="55"/>
      <c r="H41" s="75"/>
      <c r="I41" s="57"/>
    </row>
    <row r="42" spans="1:9" s="59" customFormat="1" x14ac:dyDescent="0.25">
      <c r="B42" s="56" t="s">
        <v>180</v>
      </c>
      <c r="C42" s="57"/>
      <c r="D42" s="57"/>
      <c r="E42" s="57"/>
      <c r="F42" s="58">
        <v>1.8</v>
      </c>
      <c r="G42" s="55" t="s">
        <v>176</v>
      </c>
      <c r="H42" s="75">
        <f>H29/100*F42</f>
        <v>0</v>
      </c>
      <c r="I42" s="48" t="s">
        <v>165</v>
      </c>
    </row>
    <row r="43" spans="1:9" s="59" customFormat="1" x14ac:dyDescent="0.25">
      <c r="H43" s="79"/>
    </row>
    <row r="44" spans="1:9" ht="15.75" x14ac:dyDescent="0.25">
      <c r="B44" s="51" t="s">
        <v>181</v>
      </c>
      <c r="C44" s="52"/>
      <c r="D44" s="52"/>
      <c r="E44" s="52"/>
      <c r="F44" s="52"/>
      <c r="G44" s="52"/>
      <c r="H44" s="77">
        <f>SUM(H34:H43)</f>
        <v>0</v>
      </c>
      <c r="I44" s="53" t="s">
        <v>165</v>
      </c>
    </row>
    <row r="45" spans="1:9" x14ac:dyDescent="0.25">
      <c r="H45" s="78"/>
    </row>
    <row r="46" spans="1:9" s="63" customFormat="1" ht="21.75" customHeight="1" x14ac:dyDescent="0.25">
      <c r="A46" s="42"/>
      <c r="B46" s="51" t="s">
        <v>197</v>
      </c>
      <c r="C46" s="52"/>
      <c r="D46" s="52"/>
      <c r="E46" s="52"/>
      <c r="F46" s="52"/>
      <c r="G46" s="52"/>
      <c r="H46" s="77">
        <f>H29+H44</f>
        <v>0</v>
      </c>
      <c r="I46" s="53" t="s">
        <v>165</v>
      </c>
    </row>
    <row r="47" spans="1:9" s="64" customFormat="1" ht="21.75" customHeight="1" x14ac:dyDescent="0.25">
      <c r="A47" s="42"/>
      <c r="B47" s="80"/>
      <c r="C47" s="81"/>
      <c r="D47" s="81"/>
      <c r="E47" s="81"/>
      <c r="F47" s="81"/>
      <c r="G47" s="81"/>
      <c r="H47" s="82"/>
      <c r="I47" s="83"/>
    </row>
    <row r="48" spans="1:9" s="64" customFormat="1" ht="21.75" customHeight="1" x14ac:dyDescent="0.25">
      <c r="A48" s="42"/>
      <c r="B48" s="84" t="s">
        <v>195</v>
      </c>
      <c r="C48" s="85"/>
      <c r="D48" s="85"/>
      <c r="E48" s="85"/>
      <c r="F48" s="84">
        <v>20</v>
      </c>
      <c r="G48" s="84" t="s">
        <v>176</v>
      </c>
      <c r="H48" s="92">
        <f>H46*0.2</f>
        <v>0</v>
      </c>
      <c r="I48" s="86" t="s">
        <v>165</v>
      </c>
    </row>
    <row r="49" spans="1:9" s="64" customFormat="1" ht="21.75" customHeight="1" x14ac:dyDescent="0.25">
      <c r="A49" s="42"/>
      <c r="B49" s="90"/>
      <c r="C49" s="90"/>
      <c r="D49" s="90"/>
      <c r="E49" s="90"/>
      <c r="F49" s="90"/>
      <c r="G49" s="90"/>
      <c r="H49" s="93"/>
      <c r="I49" s="90"/>
    </row>
    <row r="50" spans="1:9" s="64" customFormat="1" ht="21.6" customHeight="1" x14ac:dyDescent="0.25">
      <c r="A50" s="42"/>
      <c r="B50" s="87" t="s">
        <v>196</v>
      </c>
      <c r="C50" s="88"/>
      <c r="D50" s="88"/>
      <c r="E50" s="88"/>
      <c r="F50" s="88"/>
      <c r="G50" s="88"/>
      <c r="H50" s="91">
        <f>H46*1.2</f>
        <v>0</v>
      </c>
      <c r="I50" s="89" t="s">
        <v>165</v>
      </c>
    </row>
    <row r="51" spans="1:9" s="64" customFormat="1" ht="21.75" customHeight="1" x14ac:dyDescent="0.25">
      <c r="A51" s="42"/>
      <c r="B51" s="80"/>
      <c r="C51" s="81"/>
      <c r="D51" s="81"/>
      <c r="E51" s="81"/>
      <c r="F51" s="81"/>
      <c r="G51" s="81"/>
      <c r="H51" s="82"/>
      <c r="I51" s="83"/>
    </row>
    <row r="52" spans="1:9" x14ac:dyDescent="0.25">
      <c r="B52" s="114" t="s">
        <v>203</v>
      </c>
      <c r="C52" s="114"/>
      <c r="D52" s="114"/>
      <c r="E52" s="114"/>
      <c r="F52" s="114"/>
      <c r="G52" s="114"/>
      <c r="H52" s="114"/>
      <c r="I52" s="114"/>
    </row>
    <row r="53" spans="1:9" x14ac:dyDescent="0.25">
      <c r="B53" s="114"/>
      <c r="C53" s="114"/>
      <c r="D53" s="114"/>
      <c r="E53" s="114"/>
      <c r="F53" s="114"/>
      <c r="G53" s="114"/>
      <c r="H53" s="114"/>
      <c r="I53" s="114"/>
    </row>
    <row r="54" spans="1:9" x14ac:dyDescent="0.25">
      <c r="A54" s="97"/>
      <c r="B54" s="114"/>
      <c r="C54" s="114"/>
      <c r="D54" s="114"/>
      <c r="E54" s="114"/>
      <c r="F54" s="114"/>
      <c r="G54" s="114"/>
      <c r="H54" s="114"/>
      <c r="I54" s="114"/>
    </row>
    <row r="55" spans="1:9" x14ac:dyDescent="0.25">
      <c r="B55" s="114"/>
      <c r="C55" s="114"/>
      <c r="D55" s="114"/>
      <c r="E55" s="114"/>
      <c r="F55" s="114"/>
      <c r="G55" s="114"/>
      <c r="H55" s="114"/>
      <c r="I55" s="114"/>
    </row>
    <row r="56" spans="1:9" x14ac:dyDescent="0.25">
      <c r="B56" s="114"/>
      <c r="C56" s="114"/>
      <c r="D56" s="114"/>
      <c r="E56" s="114"/>
      <c r="F56" s="114"/>
      <c r="G56" s="114"/>
      <c r="H56" s="114"/>
      <c r="I56" s="114"/>
    </row>
    <row r="57" spans="1:9" x14ac:dyDescent="0.25">
      <c r="B57" s="114"/>
      <c r="C57" s="114"/>
      <c r="D57" s="114"/>
      <c r="E57" s="114"/>
      <c r="F57" s="114"/>
      <c r="G57" s="114"/>
      <c r="H57" s="114"/>
      <c r="I57" s="114"/>
    </row>
    <row r="58" spans="1:9" x14ac:dyDescent="0.2">
      <c r="I58" s="61"/>
    </row>
    <row r="59" spans="1:9" x14ac:dyDescent="0.2">
      <c r="I59" s="61"/>
    </row>
    <row r="60" spans="1:9" x14ac:dyDescent="0.2">
      <c r="I60" s="61"/>
    </row>
    <row r="61" spans="1:9" x14ac:dyDescent="0.2">
      <c r="I61" s="61"/>
    </row>
    <row r="62" spans="1:9" x14ac:dyDescent="0.2">
      <c r="I62" s="61"/>
    </row>
    <row r="63" spans="1:9" x14ac:dyDescent="0.2">
      <c r="H63" s="62"/>
      <c r="I63" s="61"/>
    </row>
    <row r="64" spans="1:9" x14ac:dyDescent="0.2">
      <c r="I64" s="61"/>
    </row>
    <row r="65" spans="8:9" x14ac:dyDescent="0.2">
      <c r="I65" s="61"/>
    </row>
    <row r="66" spans="8:9" x14ac:dyDescent="0.2">
      <c r="I66" s="61"/>
    </row>
    <row r="67" spans="8:9" x14ac:dyDescent="0.2">
      <c r="I67" s="61"/>
    </row>
    <row r="68" spans="8:9" x14ac:dyDescent="0.2">
      <c r="H68" s="60"/>
      <c r="I68" s="60"/>
    </row>
    <row r="69" spans="8:9" x14ac:dyDescent="0.2">
      <c r="H69" s="60"/>
    </row>
  </sheetData>
  <mergeCells count="10">
    <mergeCell ref="C7:E7"/>
    <mergeCell ref="F7:G7"/>
    <mergeCell ref="B52:I57"/>
    <mergeCell ref="B9:H9"/>
    <mergeCell ref="A1:I1"/>
    <mergeCell ref="A3:I3"/>
    <mergeCell ref="C5:E5"/>
    <mergeCell ref="C6:E6"/>
    <mergeCell ref="G5:H5"/>
    <mergeCell ref="G6:H6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8"/>
  <sheetViews>
    <sheetView showGridLines="0" workbookViewId="0">
      <selection activeCell="I31" sqref="I31"/>
    </sheetView>
  </sheetViews>
  <sheetFormatPr defaultColWidth="9.140625" defaultRowHeight="12.75" x14ac:dyDescent="0.2"/>
  <cols>
    <col min="1" max="1" width="4.5703125" style="8" customWidth="1"/>
    <col min="2" max="2" width="11" style="8" customWidth="1"/>
    <col min="3" max="3" width="62.7109375" style="8" customWidth="1"/>
    <col min="4" max="4" width="4.5703125" style="20" customWidth="1"/>
    <col min="5" max="5" width="11.28515625" style="8" customWidth="1"/>
    <col min="6" max="6" width="10.85546875" style="8" customWidth="1"/>
    <col min="7" max="7" width="14.7109375" style="8" customWidth="1"/>
    <col min="8" max="8" width="12.42578125" style="8" customWidth="1"/>
    <col min="9" max="9" width="11.42578125" style="8" customWidth="1"/>
    <col min="10" max="16384" width="9.140625" style="8"/>
  </cols>
  <sheetData>
    <row r="1" spans="1:11" s="16" customFormat="1" ht="15" customHeight="1" x14ac:dyDescent="0.25">
      <c r="A1" s="16" t="s">
        <v>160</v>
      </c>
      <c r="D1" s="19"/>
    </row>
    <row r="2" spans="1:11" s="16" customFormat="1" ht="15" customHeight="1" x14ac:dyDescent="0.25">
      <c r="A2" s="16" t="s">
        <v>161</v>
      </c>
      <c r="D2" s="19"/>
    </row>
    <row r="3" spans="1:11" s="16" customFormat="1" ht="15" customHeight="1" x14ac:dyDescent="0.25">
      <c r="A3" s="16" t="s">
        <v>166</v>
      </c>
      <c r="D3" s="19"/>
    </row>
    <row r="4" spans="1:11" ht="6" customHeight="1" x14ac:dyDescent="0.2"/>
    <row r="5" spans="1:11" s="14" customFormat="1" ht="29.25" customHeight="1" x14ac:dyDescent="0.2">
      <c r="A5" s="18" t="s">
        <v>0</v>
      </c>
      <c r="B5" s="18" t="s">
        <v>24</v>
      </c>
      <c r="C5" s="18" t="s">
        <v>42</v>
      </c>
      <c r="D5" s="18" t="s">
        <v>63</v>
      </c>
      <c r="E5" s="18" t="s">
        <v>67</v>
      </c>
      <c r="F5" s="18" t="s">
        <v>159</v>
      </c>
      <c r="G5" s="18" t="s">
        <v>68</v>
      </c>
      <c r="H5" s="18" t="s">
        <v>69</v>
      </c>
      <c r="I5" s="18" t="s">
        <v>70</v>
      </c>
    </row>
    <row r="6" spans="1:11" ht="17.25" customHeight="1" x14ac:dyDescent="0.2">
      <c r="A6" s="25"/>
      <c r="B6" s="9" t="s">
        <v>23</v>
      </c>
      <c r="C6" s="10" t="s">
        <v>43</v>
      </c>
      <c r="D6" s="21"/>
      <c r="E6" s="33"/>
      <c r="F6" s="72"/>
      <c r="G6" s="72">
        <f>G7+G29</f>
        <v>0</v>
      </c>
      <c r="H6" s="34">
        <v>0</v>
      </c>
      <c r="I6" s="34">
        <v>53.04</v>
      </c>
    </row>
    <row r="7" spans="1:11" ht="17.25" customHeight="1" x14ac:dyDescent="0.2">
      <c r="A7" s="25"/>
      <c r="B7" s="9" t="s">
        <v>1</v>
      </c>
      <c r="C7" s="10" t="s">
        <v>44</v>
      </c>
      <c r="D7" s="21"/>
      <c r="E7" s="33"/>
      <c r="F7" s="72"/>
      <c r="G7" s="72">
        <f>SUM(G8:G28)</f>
        <v>0</v>
      </c>
      <c r="H7" s="34">
        <f t="shared" ref="H7:I7" si="0">SUM(H8:H26)</f>
        <v>0</v>
      </c>
      <c r="I7" s="34">
        <f t="shared" si="0"/>
        <v>53.04</v>
      </c>
    </row>
    <row r="8" spans="1:11" ht="17.25" customHeight="1" x14ac:dyDescent="0.2">
      <c r="A8" s="26" t="s">
        <v>1</v>
      </c>
      <c r="B8" s="11" t="s">
        <v>25</v>
      </c>
      <c r="C8" s="12" t="s">
        <v>45</v>
      </c>
      <c r="D8" s="22" t="s">
        <v>64</v>
      </c>
      <c r="E8" s="35">
        <v>200</v>
      </c>
      <c r="F8" s="73"/>
      <c r="G8" s="73">
        <f>E8*F8</f>
        <v>0</v>
      </c>
      <c r="H8" s="36">
        <v>0</v>
      </c>
      <c r="I8" s="36">
        <v>0</v>
      </c>
      <c r="K8" s="71"/>
    </row>
    <row r="9" spans="1:11" ht="26.25" customHeight="1" x14ac:dyDescent="0.2">
      <c r="A9" s="26" t="s">
        <v>2</v>
      </c>
      <c r="B9" s="11" t="s">
        <v>26</v>
      </c>
      <c r="C9" s="12" t="s">
        <v>46</v>
      </c>
      <c r="D9" s="22" t="s">
        <v>64</v>
      </c>
      <c r="E9" s="35">
        <v>200</v>
      </c>
      <c r="F9" s="73"/>
      <c r="G9" s="73">
        <f t="shared" ref="G9:G27" si="1">E9*F9</f>
        <v>0</v>
      </c>
      <c r="H9" s="36">
        <v>0</v>
      </c>
      <c r="I9" s="36">
        <v>0</v>
      </c>
      <c r="K9" s="71"/>
    </row>
    <row r="10" spans="1:11" ht="25.5" x14ac:dyDescent="0.2">
      <c r="A10" s="26" t="s">
        <v>3</v>
      </c>
      <c r="B10" s="11" t="s">
        <v>27</v>
      </c>
      <c r="C10" s="12" t="s">
        <v>47</v>
      </c>
      <c r="D10" s="22" t="s">
        <v>64</v>
      </c>
      <c r="E10" s="37">
        <f>12*E9</f>
        <v>2400</v>
      </c>
      <c r="F10" s="73"/>
      <c r="G10" s="73">
        <f t="shared" si="1"/>
        <v>0</v>
      </c>
      <c r="H10" s="36">
        <v>0</v>
      </c>
      <c r="I10" s="36">
        <v>0</v>
      </c>
      <c r="K10" s="71"/>
    </row>
    <row r="11" spans="1:11" ht="17.25" customHeight="1" x14ac:dyDescent="0.2">
      <c r="A11" s="26" t="s">
        <v>4</v>
      </c>
      <c r="B11" s="11" t="s">
        <v>28</v>
      </c>
      <c r="C11" s="12" t="s">
        <v>48</v>
      </c>
      <c r="D11" s="22" t="s">
        <v>64</v>
      </c>
      <c r="E11" s="35">
        <v>200</v>
      </c>
      <c r="F11" s="73"/>
      <c r="G11" s="73">
        <f t="shared" si="1"/>
        <v>0</v>
      </c>
      <c r="H11" s="36">
        <v>0</v>
      </c>
      <c r="I11" s="36">
        <v>0</v>
      </c>
      <c r="K11" s="71"/>
    </row>
    <row r="12" spans="1:11" ht="17.25" customHeight="1" x14ac:dyDescent="0.2">
      <c r="A12" s="26" t="s">
        <v>5</v>
      </c>
      <c r="B12" s="11" t="s">
        <v>29</v>
      </c>
      <c r="C12" s="12" t="s">
        <v>49</v>
      </c>
      <c r="D12" s="22" t="s">
        <v>65</v>
      </c>
      <c r="E12" s="37">
        <v>300</v>
      </c>
      <c r="F12" s="73"/>
      <c r="G12" s="73">
        <f t="shared" si="1"/>
        <v>0</v>
      </c>
      <c r="H12" s="36">
        <v>0</v>
      </c>
      <c r="I12" s="36">
        <v>0</v>
      </c>
      <c r="K12" s="71"/>
    </row>
    <row r="13" spans="1:11" ht="25.5" x14ac:dyDescent="0.2">
      <c r="A13" s="26" t="s">
        <v>6</v>
      </c>
      <c r="B13" s="11" t="s">
        <v>30</v>
      </c>
      <c r="C13" s="12" t="s">
        <v>50</v>
      </c>
      <c r="D13" s="22" t="s">
        <v>66</v>
      </c>
      <c r="E13" s="35">
        <v>130</v>
      </c>
      <c r="F13" s="73"/>
      <c r="G13" s="73">
        <f t="shared" si="1"/>
        <v>0</v>
      </c>
      <c r="H13" s="36">
        <v>0</v>
      </c>
      <c r="I13" s="36">
        <v>53.04</v>
      </c>
      <c r="K13" s="71"/>
    </row>
    <row r="14" spans="1:11" ht="25.5" x14ac:dyDescent="0.2">
      <c r="A14" s="26" t="s">
        <v>7</v>
      </c>
      <c r="B14" s="11" t="s">
        <v>31</v>
      </c>
      <c r="C14" s="12" t="s">
        <v>51</v>
      </c>
      <c r="D14" s="22" t="s">
        <v>66</v>
      </c>
      <c r="E14" s="35">
        <v>423</v>
      </c>
      <c r="F14" s="73"/>
      <c r="G14" s="73">
        <f t="shared" si="1"/>
        <v>0</v>
      </c>
      <c r="H14" s="36">
        <v>0</v>
      </c>
      <c r="I14" s="36">
        <v>0</v>
      </c>
      <c r="K14" s="71"/>
    </row>
    <row r="15" spans="1:11" ht="17.25" customHeight="1" x14ac:dyDescent="0.2">
      <c r="A15" s="26" t="s">
        <v>8</v>
      </c>
      <c r="B15" s="11" t="s">
        <v>32</v>
      </c>
      <c r="C15" s="12" t="s">
        <v>52</v>
      </c>
      <c r="D15" s="22" t="s">
        <v>64</v>
      </c>
      <c r="E15" s="35">
        <v>476</v>
      </c>
      <c r="F15" s="73"/>
      <c r="G15" s="73">
        <f t="shared" si="1"/>
        <v>0</v>
      </c>
      <c r="H15" s="36">
        <v>0</v>
      </c>
      <c r="I15" s="36">
        <v>0</v>
      </c>
      <c r="K15" s="71"/>
    </row>
    <row r="16" spans="1:11" ht="25.5" x14ac:dyDescent="0.2">
      <c r="A16" s="26" t="s">
        <v>9</v>
      </c>
      <c r="B16" s="11" t="s">
        <v>33</v>
      </c>
      <c r="C16" s="12" t="s">
        <v>53</v>
      </c>
      <c r="D16" s="22" t="s">
        <v>64</v>
      </c>
      <c r="E16" s="35">
        <v>38</v>
      </c>
      <c r="F16" s="73"/>
      <c r="G16" s="73">
        <f t="shared" si="1"/>
        <v>0</v>
      </c>
      <c r="H16" s="36">
        <v>0</v>
      </c>
      <c r="I16" s="36">
        <v>0</v>
      </c>
      <c r="K16" s="71"/>
    </row>
    <row r="17" spans="1:11" ht="26.25" customHeight="1" x14ac:dyDescent="0.2">
      <c r="A17" s="26" t="s">
        <v>10</v>
      </c>
      <c r="B17" s="11" t="s">
        <v>26</v>
      </c>
      <c r="C17" s="12" t="s">
        <v>46</v>
      </c>
      <c r="D17" s="22" t="s">
        <v>64</v>
      </c>
      <c r="E17" s="35">
        <v>438</v>
      </c>
      <c r="F17" s="73"/>
      <c r="G17" s="73">
        <f t="shared" si="1"/>
        <v>0</v>
      </c>
      <c r="H17" s="36">
        <v>0</v>
      </c>
      <c r="I17" s="36">
        <v>0</v>
      </c>
      <c r="K17" s="71"/>
    </row>
    <row r="18" spans="1:11" ht="25.5" x14ac:dyDescent="0.2">
      <c r="A18" s="26" t="s">
        <v>11</v>
      </c>
      <c r="B18" s="11" t="s">
        <v>27</v>
      </c>
      <c r="C18" s="12" t="s">
        <v>47</v>
      </c>
      <c r="D18" s="22" t="s">
        <v>64</v>
      </c>
      <c r="E18" s="37">
        <f>E17*12</f>
        <v>5256</v>
      </c>
      <c r="F18" s="73"/>
      <c r="G18" s="73">
        <f t="shared" si="1"/>
        <v>0</v>
      </c>
      <c r="H18" s="36">
        <v>0</v>
      </c>
      <c r="I18" s="36">
        <v>0</v>
      </c>
      <c r="K18" s="71"/>
    </row>
    <row r="19" spans="1:11" ht="17.25" customHeight="1" x14ac:dyDescent="0.2">
      <c r="A19" s="26" t="s">
        <v>12</v>
      </c>
      <c r="B19" s="11" t="s">
        <v>28</v>
      </c>
      <c r="C19" s="12" t="s">
        <v>48</v>
      </c>
      <c r="D19" s="22" t="s">
        <v>64</v>
      </c>
      <c r="E19" s="35">
        <v>438</v>
      </c>
      <c r="F19" s="73"/>
      <c r="G19" s="73">
        <f t="shared" si="1"/>
        <v>0</v>
      </c>
      <c r="H19" s="36">
        <v>0</v>
      </c>
      <c r="I19" s="36">
        <v>0</v>
      </c>
      <c r="K19" s="71"/>
    </row>
    <row r="20" spans="1:11" ht="17.25" customHeight="1" x14ac:dyDescent="0.2">
      <c r="A20" s="26" t="s">
        <v>13</v>
      </c>
      <c r="B20" s="11" t="s">
        <v>29</v>
      </c>
      <c r="C20" s="12" t="s">
        <v>49</v>
      </c>
      <c r="D20" s="22" t="s">
        <v>65</v>
      </c>
      <c r="E20" s="37">
        <v>657</v>
      </c>
      <c r="F20" s="73"/>
      <c r="G20" s="73">
        <f t="shared" si="1"/>
        <v>0</v>
      </c>
      <c r="H20" s="36">
        <v>0</v>
      </c>
      <c r="I20" s="36">
        <v>0</v>
      </c>
      <c r="K20" s="71"/>
    </row>
    <row r="21" spans="1:11" ht="17.25" customHeight="1" x14ac:dyDescent="0.2">
      <c r="A21" s="26" t="s">
        <v>14</v>
      </c>
      <c r="B21" s="11" t="s">
        <v>34</v>
      </c>
      <c r="C21" s="12" t="s">
        <v>54</v>
      </c>
      <c r="D21" s="22" t="s">
        <v>64</v>
      </c>
      <c r="E21" s="35">
        <v>38</v>
      </c>
      <c r="F21" s="73"/>
      <c r="G21" s="73">
        <f t="shared" si="1"/>
        <v>0</v>
      </c>
      <c r="H21" s="36">
        <v>0</v>
      </c>
      <c r="I21" s="36">
        <v>0</v>
      </c>
      <c r="K21" s="71"/>
    </row>
    <row r="22" spans="1:11" ht="25.5" x14ac:dyDescent="0.2">
      <c r="A22" s="26" t="s">
        <v>15</v>
      </c>
      <c r="B22" s="11" t="s">
        <v>33</v>
      </c>
      <c r="C22" s="12" t="s">
        <v>53</v>
      </c>
      <c r="D22" s="22" t="s">
        <v>64</v>
      </c>
      <c r="E22" s="35">
        <v>38</v>
      </c>
      <c r="F22" s="73"/>
      <c r="G22" s="73">
        <f t="shared" si="1"/>
        <v>0</v>
      </c>
      <c r="H22" s="36">
        <v>0</v>
      </c>
      <c r="I22" s="36">
        <v>0</v>
      </c>
      <c r="K22" s="71"/>
    </row>
    <row r="23" spans="1:11" ht="25.5" x14ac:dyDescent="0.2">
      <c r="A23" s="26" t="s">
        <v>16</v>
      </c>
      <c r="B23" s="11" t="s">
        <v>35</v>
      </c>
      <c r="C23" s="12" t="s">
        <v>55</v>
      </c>
      <c r="D23" s="22" t="s">
        <v>64</v>
      </c>
      <c r="E23" s="35">
        <v>38</v>
      </c>
      <c r="F23" s="73"/>
      <c r="G23" s="73">
        <f t="shared" si="1"/>
        <v>0</v>
      </c>
      <c r="H23" s="36">
        <v>0</v>
      </c>
      <c r="I23" s="36">
        <v>0</v>
      </c>
      <c r="K23" s="71"/>
    </row>
    <row r="24" spans="1:11" ht="17.25" customHeight="1" x14ac:dyDescent="0.2">
      <c r="A24" s="26" t="s">
        <v>17</v>
      </c>
      <c r="B24" s="11" t="s">
        <v>36</v>
      </c>
      <c r="C24" s="12" t="s">
        <v>56</v>
      </c>
      <c r="D24" s="22" t="s">
        <v>66</v>
      </c>
      <c r="E24" s="35">
        <v>423</v>
      </c>
      <c r="F24" s="73"/>
      <c r="G24" s="73">
        <f t="shared" si="1"/>
        <v>0</v>
      </c>
      <c r="H24" s="36">
        <v>0</v>
      </c>
      <c r="I24" s="36">
        <v>0</v>
      </c>
      <c r="K24" s="71"/>
    </row>
    <row r="25" spans="1:11" ht="17.25" customHeight="1" x14ac:dyDescent="0.2">
      <c r="A25" s="26" t="s">
        <v>18</v>
      </c>
      <c r="B25" s="11" t="s">
        <v>37</v>
      </c>
      <c r="C25" s="12" t="s">
        <v>57</v>
      </c>
      <c r="D25" s="22" t="s">
        <v>66</v>
      </c>
      <c r="E25" s="35">
        <v>154.5</v>
      </c>
      <c r="F25" s="73"/>
      <c r="G25" s="73">
        <f t="shared" si="1"/>
        <v>0</v>
      </c>
      <c r="H25" s="36">
        <v>0</v>
      </c>
      <c r="I25" s="36">
        <v>0</v>
      </c>
      <c r="K25" s="71"/>
    </row>
    <row r="26" spans="1:11" ht="17.25" customHeight="1" x14ac:dyDescent="0.2">
      <c r="A26" s="26" t="s">
        <v>19</v>
      </c>
      <c r="B26" s="11" t="s">
        <v>38</v>
      </c>
      <c r="C26" s="12" t="s">
        <v>58</v>
      </c>
      <c r="D26" s="22" t="s">
        <v>66</v>
      </c>
      <c r="E26" s="35">
        <v>51.5</v>
      </c>
      <c r="F26" s="73"/>
      <c r="G26" s="73">
        <f t="shared" si="1"/>
        <v>0</v>
      </c>
      <c r="H26" s="36">
        <v>0</v>
      </c>
      <c r="I26" s="36">
        <v>0</v>
      </c>
      <c r="K26" s="71"/>
    </row>
    <row r="27" spans="1:11" ht="17.25" customHeight="1" x14ac:dyDescent="0.2">
      <c r="A27" s="26" t="s">
        <v>20</v>
      </c>
      <c r="B27" s="11" t="s">
        <v>184</v>
      </c>
      <c r="C27" s="12" t="s">
        <v>185</v>
      </c>
      <c r="D27" s="22" t="s">
        <v>186</v>
      </c>
      <c r="E27" s="35">
        <v>1</v>
      </c>
      <c r="F27" s="73"/>
      <c r="G27" s="73">
        <f t="shared" si="1"/>
        <v>0</v>
      </c>
      <c r="H27" s="36">
        <v>0</v>
      </c>
      <c r="I27" s="36">
        <v>0</v>
      </c>
      <c r="K27" s="71"/>
    </row>
    <row r="28" spans="1:11" ht="17.25" customHeight="1" x14ac:dyDescent="0.2">
      <c r="A28" s="26" t="s">
        <v>21</v>
      </c>
      <c r="B28" s="11" t="s">
        <v>184</v>
      </c>
      <c r="C28" s="12" t="s">
        <v>193</v>
      </c>
      <c r="D28" s="22" t="s">
        <v>186</v>
      </c>
      <c r="E28" s="35">
        <v>1</v>
      </c>
      <c r="F28" s="73"/>
      <c r="G28" s="73">
        <f t="shared" ref="G28" si="2">E28*F28</f>
        <v>0</v>
      </c>
      <c r="H28" s="36">
        <v>0</v>
      </c>
      <c r="I28" s="36">
        <v>0</v>
      </c>
      <c r="K28" s="71"/>
    </row>
    <row r="29" spans="1:11" ht="17.25" customHeight="1" x14ac:dyDescent="0.2">
      <c r="A29" s="25"/>
      <c r="B29" s="9" t="s">
        <v>9</v>
      </c>
      <c r="C29" s="10" t="s">
        <v>59</v>
      </c>
      <c r="D29" s="21"/>
      <c r="E29" s="33"/>
      <c r="F29" s="72"/>
      <c r="G29" s="72">
        <f>SUM(G30:G32)</f>
        <v>0</v>
      </c>
      <c r="H29" s="34">
        <f t="shared" ref="H29:I29" si="3">SUM(H30:H32)</f>
        <v>0</v>
      </c>
      <c r="I29" s="34">
        <f t="shared" si="3"/>
        <v>0</v>
      </c>
      <c r="K29" s="71"/>
    </row>
    <row r="30" spans="1:11" ht="25.5" x14ac:dyDescent="0.2">
      <c r="A30" s="26" t="s">
        <v>22</v>
      </c>
      <c r="B30" s="11" t="s">
        <v>39</v>
      </c>
      <c r="C30" s="12" t="s">
        <v>60</v>
      </c>
      <c r="D30" s="22" t="s">
        <v>65</v>
      </c>
      <c r="E30" s="38">
        <v>53.04</v>
      </c>
      <c r="F30" s="73"/>
      <c r="G30" s="73">
        <f>E30*F30</f>
        <v>0</v>
      </c>
      <c r="H30" s="36">
        <v>0</v>
      </c>
      <c r="I30" s="36">
        <v>0</v>
      </c>
      <c r="K30" s="71"/>
    </row>
    <row r="31" spans="1:11" ht="17.25" customHeight="1" x14ac:dyDescent="0.2">
      <c r="A31" s="26" t="s">
        <v>183</v>
      </c>
      <c r="B31" s="11" t="s">
        <v>40</v>
      </c>
      <c r="C31" s="12" t="s">
        <v>61</v>
      </c>
      <c r="D31" s="22" t="s">
        <v>65</v>
      </c>
      <c r="E31" s="37">
        <f>E30*14</f>
        <v>742.56</v>
      </c>
      <c r="F31" s="73"/>
      <c r="G31" s="73">
        <f t="shared" ref="G31:G32" si="4">E31*F31</f>
        <v>0</v>
      </c>
      <c r="H31" s="36">
        <v>0</v>
      </c>
      <c r="I31" s="36">
        <v>0</v>
      </c>
      <c r="K31" s="71"/>
    </row>
    <row r="32" spans="1:11" ht="17.25" customHeight="1" x14ac:dyDescent="0.2">
      <c r="A32" s="26" t="s">
        <v>192</v>
      </c>
      <c r="B32" s="11" t="s">
        <v>41</v>
      </c>
      <c r="C32" s="12" t="s">
        <v>62</v>
      </c>
      <c r="D32" s="22" t="s">
        <v>65</v>
      </c>
      <c r="E32" s="38">
        <v>53.04</v>
      </c>
      <c r="F32" s="73"/>
      <c r="G32" s="73">
        <f t="shared" si="4"/>
        <v>0</v>
      </c>
      <c r="H32" s="36">
        <v>0</v>
      </c>
      <c r="I32" s="36">
        <v>0</v>
      </c>
      <c r="K32" s="71"/>
    </row>
    <row r="33" spans="1:11" ht="6" customHeight="1" thickBot="1" x14ac:dyDescent="0.25">
      <c r="A33" s="20"/>
      <c r="F33" s="74"/>
      <c r="G33" s="74"/>
      <c r="K33" s="71"/>
    </row>
    <row r="34" spans="1:11" ht="20.25" customHeight="1" thickBot="1" x14ac:dyDescent="0.25">
      <c r="A34" s="20"/>
      <c r="C34" s="27" t="s">
        <v>164</v>
      </c>
      <c r="D34" s="28"/>
      <c r="E34" s="29"/>
      <c r="F34" s="69"/>
      <c r="G34" s="70">
        <f>G6</f>
        <v>0</v>
      </c>
      <c r="H34" s="30" t="s">
        <v>165</v>
      </c>
    </row>
    <row r="35" spans="1:11" x14ac:dyDescent="0.2">
      <c r="A35" s="20"/>
    </row>
    <row r="36" spans="1:11" x14ac:dyDescent="0.2">
      <c r="A36" s="20"/>
    </row>
    <row r="37" spans="1:11" x14ac:dyDescent="0.2">
      <c r="A37" s="20"/>
    </row>
    <row r="38" spans="1:11" x14ac:dyDescent="0.2">
      <c r="A38" s="20"/>
    </row>
    <row r="39" spans="1:11" x14ac:dyDescent="0.2">
      <c r="A39" s="20"/>
    </row>
    <row r="40" spans="1:11" x14ac:dyDescent="0.2">
      <c r="A40" s="20"/>
    </row>
    <row r="41" spans="1:11" x14ac:dyDescent="0.2">
      <c r="A41" s="20"/>
    </row>
    <row r="42" spans="1:11" x14ac:dyDescent="0.2">
      <c r="A42" s="20"/>
    </row>
    <row r="43" spans="1:11" x14ac:dyDescent="0.2">
      <c r="A43" s="20"/>
    </row>
    <row r="44" spans="1:11" x14ac:dyDescent="0.2">
      <c r="A44" s="20"/>
    </row>
    <row r="45" spans="1:11" x14ac:dyDescent="0.2">
      <c r="A45" s="20"/>
    </row>
    <row r="46" spans="1:11" x14ac:dyDescent="0.2">
      <c r="A46" s="20"/>
    </row>
    <row r="47" spans="1:11" x14ac:dyDescent="0.2">
      <c r="A47" s="20"/>
    </row>
    <row r="48" spans="1:11" x14ac:dyDescent="0.2">
      <c r="A48" s="20"/>
    </row>
    <row r="49" spans="1:1" x14ac:dyDescent="0.2">
      <c r="A49" s="20"/>
    </row>
    <row r="50" spans="1:1" x14ac:dyDescent="0.2">
      <c r="A50" s="20"/>
    </row>
    <row r="51" spans="1:1" x14ac:dyDescent="0.2">
      <c r="A51" s="20"/>
    </row>
    <row r="52" spans="1:1" x14ac:dyDescent="0.2">
      <c r="A52" s="20"/>
    </row>
    <row r="53" spans="1:1" x14ac:dyDescent="0.2">
      <c r="A53" s="20"/>
    </row>
    <row r="54" spans="1:1" x14ac:dyDescent="0.2">
      <c r="A54" s="20"/>
    </row>
    <row r="55" spans="1:1" x14ac:dyDescent="0.2">
      <c r="A55" s="20"/>
    </row>
    <row r="56" spans="1:1" x14ac:dyDescent="0.2">
      <c r="A56" s="20"/>
    </row>
    <row r="57" spans="1:1" x14ac:dyDescent="0.2">
      <c r="A57" s="20"/>
    </row>
    <row r="58" spans="1:1" x14ac:dyDescent="0.2">
      <c r="A58" s="20"/>
    </row>
    <row r="59" spans="1:1" x14ac:dyDescent="0.2">
      <c r="A59" s="20"/>
    </row>
    <row r="60" spans="1:1" x14ac:dyDescent="0.2">
      <c r="A60" s="20"/>
    </row>
    <row r="61" spans="1:1" x14ac:dyDescent="0.2">
      <c r="A61" s="20"/>
    </row>
    <row r="62" spans="1:1" x14ac:dyDescent="0.2">
      <c r="A62" s="20"/>
    </row>
    <row r="63" spans="1:1" x14ac:dyDescent="0.2">
      <c r="A63" s="20"/>
    </row>
    <row r="64" spans="1:1" x14ac:dyDescent="0.2">
      <c r="A64" s="20"/>
    </row>
    <row r="65" spans="1:1" x14ac:dyDescent="0.2">
      <c r="A65" s="20"/>
    </row>
    <row r="66" spans="1:1" x14ac:dyDescent="0.2">
      <c r="A66" s="20"/>
    </row>
    <row r="67" spans="1:1" x14ac:dyDescent="0.2">
      <c r="A67" s="20"/>
    </row>
    <row r="68" spans="1:1" x14ac:dyDescent="0.2">
      <c r="A68" s="20"/>
    </row>
    <row r="69" spans="1:1" x14ac:dyDescent="0.2">
      <c r="A69" s="20"/>
    </row>
    <row r="70" spans="1:1" x14ac:dyDescent="0.2">
      <c r="A70" s="20"/>
    </row>
    <row r="71" spans="1:1" x14ac:dyDescent="0.2">
      <c r="A71" s="20"/>
    </row>
    <row r="72" spans="1:1" x14ac:dyDescent="0.2">
      <c r="A72" s="20"/>
    </row>
    <row r="73" spans="1:1" x14ac:dyDescent="0.2">
      <c r="A73" s="20"/>
    </row>
    <row r="74" spans="1:1" x14ac:dyDescent="0.2">
      <c r="A74" s="20"/>
    </row>
    <row r="75" spans="1:1" x14ac:dyDescent="0.2">
      <c r="A75" s="20"/>
    </row>
    <row r="76" spans="1:1" x14ac:dyDescent="0.2">
      <c r="A76" s="20"/>
    </row>
    <row r="77" spans="1:1" x14ac:dyDescent="0.2">
      <c r="A77" s="20"/>
    </row>
    <row r="78" spans="1:1" x14ac:dyDescent="0.2">
      <c r="A78" s="20"/>
    </row>
    <row r="79" spans="1:1" x14ac:dyDescent="0.2">
      <c r="A79" s="20"/>
    </row>
    <row r="80" spans="1:1" x14ac:dyDescent="0.2">
      <c r="A80" s="20"/>
    </row>
    <row r="81" spans="1:1" x14ac:dyDescent="0.2">
      <c r="A81" s="20"/>
    </row>
    <row r="82" spans="1:1" x14ac:dyDescent="0.2">
      <c r="A82" s="20"/>
    </row>
    <row r="83" spans="1:1" x14ac:dyDescent="0.2">
      <c r="A83" s="20"/>
    </row>
    <row r="84" spans="1:1" x14ac:dyDescent="0.2">
      <c r="A84" s="20"/>
    </row>
    <row r="85" spans="1:1" x14ac:dyDescent="0.2">
      <c r="A85" s="20"/>
    </row>
    <row r="86" spans="1:1" x14ac:dyDescent="0.2">
      <c r="A86" s="20"/>
    </row>
    <row r="87" spans="1:1" x14ac:dyDescent="0.2">
      <c r="A87" s="20"/>
    </row>
    <row r="88" spans="1:1" x14ac:dyDescent="0.2">
      <c r="A88" s="20"/>
    </row>
    <row r="89" spans="1:1" x14ac:dyDescent="0.2">
      <c r="A89" s="20"/>
    </row>
    <row r="90" spans="1:1" x14ac:dyDescent="0.2">
      <c r="A90" s="20"/>
    </row>
    <row r="91" spans="1:1" x14ac:dyDescent="0.2">
      <c r="A91" s="20"/>
    </row>
    <row r="92" spans="1:1" x14ac:dyDescent="0.2">
      <c r="A92" s="20"/>
    </row>
    <row r="93" spans="1:1" x14ac:dyDescent="0.2">
      <c r="A93" s="20"/>
    </row>
    <row r="94" spans="1:1" x14ac:dyDescent="0.2">
      <c r="A94" s="20"/>
    </row>
    <row r="95" spans="1:1" x14ac:dyDescent="0.2">
      <c r="A95" s="20"/>
    </row>
    <row r="96" spans="1:1" x14ac:dyDescent="0.2">
      <c r="A96" s="20"/>
    </row>
    <row r="97" spans="1:1" x14ac:dyDescent="0.2">
      <c r="A97" s="20"/>
    </row>
    <row r="98" spans="1:1" x14ac:dyDescent="0.2">
      <c r="A98" s="20"/>
    </row>
    <row r="99" spans="1:1" x14ac:dyDescent="0.2">
      <c r="A99" s="20"/>
    </row>
    <row r="100" spans="1:1" x14ac:dyDescent="0.2">
      <c r="A100" s="20"/>
    </row>
    <row r="101" spans="1:1" x14ac:dyDescent="0.2">
      <c r="A101" s="20"/>
    </row>
    <row r="102" spans="1:1" x14ac:dyDescent="0.2">
      <c r="A102" s="20"/>
    </row>
    <row r="103" spans="1:1" x14ac:dyDescent="0.2">
      <c r="A103" s="20"/>
    </row>
    <row r="104" spans="1:1" x14ac:dyDescent="0.2">
      <c r="A104" s="20"/>
    </row>
    <row r="105" spans="1:1" x14ac:dyDescent="0.2">
      <c r="A105" s="20"/>
    </row>
    <row r="106" spans="1:1" x14ac:dyDescent="0.2">
      <c r="A106" s="20"/>
    </row>
    <row r="107" spans="1:1" x14ac:dyDescent="0.2">
      <c r="A107" s="20"/>
    </row>
    <row r="108" spans="1:1" x14ac:dyDescent="0.2">
      <c r="A108" s="20"/>
    </row>
    <row r="109" spans="1:1" x14ac:dyDescent="0.2">
      <c r="A109" s="20"/>
    </row>
    <row r="110" spans="1:1" x14ac:dyDescent="0.2">
      <c r="A110" s="20"/>
    </row>
    <row r="111" spans="1:1" x14ac:dyDescent="0.2">
      <c r="A111" s="20"/>
    </row>
    <row r="112" spans="1:1" x14ac:dyDescent="0.2">
      <c r="A112" s="20"/>
    </row>
    <row r="113" spans="1:1" x14ac:dyDescent="0.2">
      <c r="A113" s="20"/>
    </row>
    <row r="114" spans="1:1" x14ac:dyDescent="0.2">
      <c r="A114" s="20"/>
    </row>
    <row r="115" spans="1:1" x14ac:dyDescent="0.2">
      <c r="A115" s="20"/>
    </row>
    <row r="116" spans="1:1" x14ac:dyDescent="0.2">
      <c r="A116" s="20"/>
    </row>
    <row r="117" spans="1:1" x14ac:dyDescent="0.2">
      <c r="A117" s="20"/>
    </row>
    <row r="118" spans="1:1" x14ac:dyDescent="0.2">
      <c r="A118" s="20"/>
    </row>
    <row r="119" spans="1:1" x14ac:dyDescent="0.2">
      <c r="A119" s="20"/>
    </row>
    <row r="120" spans="1:1" x14ac:dyDescent="0.2">
      <c r="A120" s="20"/>
    </row>
    <row r="121" spans="1:1" x14ac:dyDescent="0.2">
      <c r="A121" s="20"/>
    </row>
    <row r="122" spans="1:1" x14ac:dyDescent="0.2">
      <c r="A122" s="20"/>
    </row>
    <row r="123" spans="1:1" x14ac:dyDescent="0.2">
      <c r="A123" s="20"/>
    </row>
    <row r="124" spans="1:1" x14ac:dyDescent="0.2">
      <c r="A124" s="20"/>
    </row>
    <row r="125" spans="1:1" x14ac:dyDescent="0.2">
      <c r="A125" s="20"/>
    </row>
    <row r="126" spans="1:1" x14ac:dyDescent="0.2">
      <c r="A126" s="20"/>
    </row>
    <row r="127" spans="1:1" x14ac:dyDescent="0.2">
      <c r="A127" s="20"/>
    </row>
    <row r="128" spans="1:1" x14ac:dyDescent="0.2">
      <c r="A128" s="20"/>
    </row>
    <row r="129" spans="1:1" x14ac:dyDescent="0.2">
      <c r="A129" s="20"/>
    </row>
    <row r="130" spans="1:1" x14ac:dyDescent="0.2">
      <c r="A130" s="20"/>
    </row>
    <row r="131" spans="1:1" x14ac:dyDescent="0.2">
      <c r="A131" s="20"/>
    </row>
    <row r="132" spans="1:1" x14ac:dyDescent="0.2">
      <c r="A132" s="20"/>
    </row>
    <row r="133" spans="1:1" x14ac:dyDescent="0.2">
      <c r="A133" s="20"/>
    </row>
    <row r="134" spans="1:1" x14ac:dyDescent="0.2">
      <c r="A134" s="20"/>
    </row>
    <row r="135" spans="1:1" x14ac:dyDescent="0.2">
      <c r="A135" s="20"/>
    </row>
    <row r="136" spans="1:1" x14ac:dyDescent="0.2">
      <c r="A136" s="20"/>
    </row>
    <row r="137" spans="1:1" x14ac:dyDescent="0.2">
      <c r="A137" s="20"/>
    </row>
    <row r="138" spans="1:1" x14ac:dyDescent="0.2">
      <c r="A138" s="20"/>
    </row>
    <row r="139" spans="1:1" x14ac:dyDescent="0.2">
      <c r="A139" s="20"/>
    </row>
    <row r="140" spans="1:1" x14ac:dyDescent="0.2">
      <c r="A140" s="20"/>
    </row>
    <row r="141" spans="1:1" x14ac:dyDescent="0.2">
      <c r="A141" s="20"/>
    </row>
    <row r="142" spans="1:1" x14ac:dyDescent="0.2">
      <c r="A142" s="20"/>
    </row>
    <row r="143" spans="1:1" x14ac:dyDescent="0.2">
      <c r="A143" s="20"/>
    </row>
    <row r="144" spans="1:1" x14ac:dyDescent="0.2">
      <c r="A144" s="20"/>
    </row>
    <row r="145" spans="1:1" x14ac:dyDescent="0.2">
      <c r="A145" s="20"/>
    </row>
    <row r="146" spans="1:1" x14ac:dyDescent="0.2">
      <c r="A146" s="20"/>
    </row>
    <row r="147" spans="1:1" x14ac:dyDescent="0.2">
      <c r="A147" s="20"/>
    </row>
    <row r="148" spans="1:1" x14ac:dyDescent="0.2">
      <c r="A148" s="20"/>
    </row>
    <row r="149" spans="1:1" x14ac:dyDescent="0.2">
      <c r="A149" s="20"/>
    </row>
    <row r="150" spans="1:1" x14ac:dyDescent="0.2">
      <c r="A150" s="20"/>
    </row>
    <row r="151" spans="1:1" x14ac:dyDescent="0.2">
      <c r="A151" s="20"/>
    </row>
    <row r="152" spans="1:1" x14ac:dyDescent="0.2">
      <c r="A152" s="20"/>
    </row>
    <row r="153" spans="1:1" x14ac:dyDescent="0.2">
      <c r="A153" s="20"/>
    </row>
    <row r="154" spans="1:1" x14ac:dyDescent="0.2">
      <c r="A154" s="20"/>
    </row>
    <row r="155" spans="1:1" x14ac:dyDescent="0.2">
      <c r="A155" s="20"/>
    </row>
    <row r="156" spans="1:1" x14ac:dyDescent="0.2">
      <c r="A156" s="20"/>
    </row>
    <row r="157" spans="1:1" x14ac:dyDescent="0.2">
      <c r="A157" s="20"/>
    </row>
    <row r="158" spans="1:1" x14ac:dyDescent="0.2">
      <c r="A158" s="20"/>
    </row>
    <row r="159" spans="1:1" x14ac:dyDescent="0.2">
      <c r="A159" s="20"/>
    </row>
    <row r="160" spans="1:1" x14ac:dyDescent="0.2">
      <c r="A160" s="20"/>
    </row>
    <row r="161" spans="1:1" x14ac:dyDescent="0.2">
      <c r="A161" s="20"/>
    </row>
    <row r="162" spans="1:1" x14ac:dyDescent="0.2">
      <c r="A162" s="20"/>
    </row>
    <row r="163" spans="1:1" x14ac:dyDescent="0.2">
      <c r="A163" s="20"/>
    </row>
    <row r="164" spans="1:1" x14ac:dyDescent="0.2">
      <c r="A164" s="20"/>
    </row>
    <row r="165" spans="1:1" x14ac:dyDescent="0.2">
      <c r="A165" s="20"/>
    </row>
    <row r="166" spans="1:1" x14ac:dyDescent="0.2">
      <c r="A166" s="20"/>
    </row>
    <row r="167" spans="1:1" x14ac:dyDescent="0.2">
      <c r="A167" s="20"/>
    </row>
    <row r="168" spans="1:1" x14ac:dyDescent="0.2">
      <c r="A168" s="20"/>
    </row>
    <row r="169" spans="1:1" x14ac:dyDescent="0.2">
      <c r="A169" s="20"/>
    </row>
    <row r="170" spans="1:1" x14ac:dyDescent="0.2">
      <c r="A170" s="20"/>
    </row>
    <row r="171" spans="1:1" x14ac:dyDescent="0.2">
      <c r="A171" s="20"/>
    </row>
    <row r="172" spans="1:1" x14ac:dyDescent="0.2">
      <c r="A172" s="20"/>
    </row>
    <row r="173" spans="1:1" x14ac:dyDescent="0.2">
      <c r="A173" s="20"/>
    </row>
    <row r="174" spans="1:1" x14ac:dyDescent="0.2">
      <c r="A174" s="20"/>
    </row>
    <row r="175" spans="1:1" x14ac:dyDescent="0.2">
      <c r="A175" s="20"/>
    </row>
    <row r="176" spans="1:1" x14ac:dyDescent="0.2">
      <c r="A176" s="20"/>
    </row>
    <row r="177" spans="1:1" x14ac:dyDescent="0.2">
      <c r="A177" s="20"/>
    </row>
    <row r="178" spans="1:1" x14ac:dyDescent="0.2">
      <c r="A178" s="20"/>
    </row>
    <row r="179" spans="1:1" x14ac:dyDescent="0.2">
      <c r="A179" s="20"/>
    </row>
    <row r="180" spans="1:1" x14ac:dyDescent="0.2">
      <c r="A180" s="20"/>
    </row>
    <row r="181" spans="1:1" x14ac:dyDescent="0.2">
      <c r="A181" s="20"/>
    </row>
    <row r="182" spans="1:1" x14ac:dyDescent="0.2">
      <c r="A182" s="20"/>
    </row>
    <row r="183" spans="1:1" x14ac:dyDescent="0.2">
      <c r="A183" s="20"/>
    </row>
    <row r="184" spans="1:1" x14ac:dyDescent="0.2">
      <c r="A184" s="20"/>
    </row>
    <row r="185" spans="1:1" x14ac:dyDescent="0.2">
      <c r="A185" s="20"/>
    </row>
    <row r="186" spans="1:1" x14ac:dyDescent="0.2">
      <c r="A186" s="20"/>
    </row>
    <row r="187" spans="1:1" x14ac:dyDescent="0.2">
      <c r="A187" s="20"/>
    </row>
    <row r="188" spans="1:1" x14ac:dyDescent="0.2">
      <c r="A188" s="20"/>
    </row>
  </sheetData>
  <pageMargins left="0.19685039370078741" right="0.19685039370078741" top="0.19685039370078741" bottom="0.19685039370078741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7"/>
  <sheetViews>
    <sheetView showGridLines="0" workbookViewId="0">
      <selection activeCell="K15" sqref="K15"/>
    </sheetView>
  </sheetViews>
  <sheetFormatPr defaultColWidth="9.140625" defaultRowHeight="12.75" x14ac:dyDescent="0.2"/>
  <cols>
    <col min="1" max="1" width="4.5703125" style="1" customWidth="1"/>
    <col min="2" max="2" width="11" style="1" customWidth="1"/>
    <col min="3" max="3" width="62.7109375" style="1" customWidth="1"/>
    <col min="4" max="4" width="4.5703125" style="24" customWidth="1"/>
    <col min="5" max="5" width="11.28515625" style="1" customWidth="1"/>
    <col min="6" max="6" width="10.85546875" style="1" customWidth="1"/>
    <col min="7" max="7" width="14.7109375" style="1" customWidth="1"/>
    <col min="8" max="8" width="12.42578125" style="1" customWidth="1"/>
    <col min="9" max="9" width="11.42578125" style="1" customWidth="1"/>
    <col min="10" max="16384" width="9.140625" style="1"/>
  </cols>
  <sheetData>
    <row r="1" spans="1:12" s="15" customFormat="1" ht="15" customHeight="1" x14ac:dyDescent="0.25">
      <c r="A1" s="15" t="s">
        <v>160</v>
      </c>
      <c r="D1" s="23"/>
    </row>
    <row r="2" spans="1:12" s="15" customFormat="1" ht="15" customHeight="1" x14ac:dyDescent="0.25">
      <c r="A2" s="15" t="s">
        <v>161</v>
      </c>
      <c r="D2" s="23"/>
    </row>
    <row r="3" spans="1:12" s="15" customFormat="1" ht="15" customHeight="1" x14ac:dyDescent="0.25">
      <c r="A3" s="15" t="s">
        <v>167</v>
      </c>
      <c r="D3" s="23"/>
    </row>
    <row r="4" spans="1:12" ht="6" customHeight="1" x14ac:dyDescent="0.2"/>
    <row r="5" spans="1:12" s="13" customFormat="1" ht="29.25" customHeight="1" x14ac:dyDescent="0.2">
      <c r="A5" s="17" t="s">
        <v>0</v>
      </c>
      <c r="B5" s="17" t="s">
        <v>24</v>
      </c>
      <c r="C5" s="17" t="s">
        <v>42</v>
      </c>
      <c r="D5" s="17" t="s">
        <v>63</v>
      </c>
      <c r="E5" s="17" t="s">
        <v>67</v>
      </c>
      <c r="F5" s="17" t="s">
        <v>159</v>
      </c>
      <c r="G5" s="17" t="s">
        <v>68</v>
      </c>
      <c r="H5" s="17" t="s">
        <v>69</v>
      </c>
      <c r="I5" s="17" t="s">
        <v>70</v>
      </c>
    </row>
    <row r="6" spans="1:12" ht="17.25" customHeight="1" x14ac:dyDescent="0.2">
      <c r="A6" s="3"/>
      <c r="B6" s="2" t="s">
        <v>23</v>
      </c>
      <c r="C6" s="4" t="s">
        <v>43</v>
      </c>
      <c r="D6" s="3"/>
      <c r="E6" s="31"/>
      <c r="F6" s="66"/>
      <c r="G6" s="66">
        <f>G7+G13+G15+G20</f>
        <v>0</v>
      </c>
      <c r="H6" s="31">
        <f t="shared" ref="H6:I6" si="0">H7+H13+H15+H20</f>
        <v>15.885</v>
      </c>
      <c r="I6" s="31">
        <f t="shared" si="0"/>
        <v>0</v>
      </c>
    </row>
    <row r="7" spans="1:12" ht="17.25" customHeight="1" x14ac:dyDescent="0.2">
      <c r="A7" s="3"/>
      <c r="B7" s="2" t="s">
        <v>1</v>
      </c>
      <c r="C7" s="4" t="s">
        <v>44</v>
      </c>
      <c r="D7" s="3"/>
      <c r="E7" s="31"/>
      <c r="F7" s="66"/>
      <c r="G7" s="66">
        <f>SUM(G8:G12)</f>
        <v>0</v>
      </c>
      <c r="H7" s="31">
        <f t="shared" ref="H7:I7" si="1">SUM(H8:H12)</f>
        <v>0</v>
      </c>
      <c r="I7" s="31">
        <f t="shared" si="1"/>
        <v>0</v>
      </c>
    </row>
    <row r="8" spans="1:12" ht="17.25" customHeight="1" x14ac:dyDescent="0.2">
      <c r="A8" s="6" t="s">
        <v>1</v>
      </c>
      <c r="B8" s="5" t="s">
        <v>116</v>
      </c>
      <c r="C8" s="7" t="s">
        <v>115</v>
      </c>
      <c r="D8" s="6" t="s">
        <v>64</v>
      </c>
      <c r="E8" s="32">
        <v>6.8949999999999996</v>
      </c>
      <c r="F8" s="67"/>
      <c r="G8" s="67">
        <f>E8*F8</f>
        <v>0</v>
      </c>
      <c r="H8" s="32">
        <v>0</v>
      </c>
      <c r="I8" s="32">
        <v>0</v>
      </c>
      <c r="L8" s="65"/>
    </row>
    <row r="9" spans="1:12" ht="26.25" customHeight="1" x14ac:dyDescent="0.2">
      <c r="A9" s="6" t="s">
        <v>2</v>
      </c>
      <c r="B9" s="5" t="s">
        <v>114</v>
      </c>
      <c r="C9" s="7" t="s">
        <v>113</v>
      </c>
      <c r="D9" s="6" t="s">
        <v>64</v>
      </c>
      <c r="E9" s="32">
        <v>6.8949999999999996</v>
      </c>
      <c r="F9" s="67"/>
      <c r="G9" s="67">
        <f t="shared" ref="G9:G12" si="2">E9*F9</f>
        <v>0</v>
      </c>
      <c r="H9" s="32">
        <v>0</v>
      </c>
      <c r="I9" s="32">
        <v>0</v>
      </c>
      <c r="L9" s="65"/>
    </row>
    <row r="10" spans="1:12" ht="35.25" customHeight="1" x14ac:dyDescent="0.2">
      <c r="A10" s="6" t="s">
        <v>3</v>
      </c>
      <c r="B10" s="5" t="s">
        <v>112</v>
      </c>
      <c r="C10" s="7" t="s">
        <v>111</v>
      </c>
      <c r="D10" s="6" t="s">
        <v>64</v>
      </c>
      <c r="E10" s="32">
        <f>E9*12</f>
        <v>82.74</v>
      </c>
      <c r="F10" s="67"/>
      <c r="G10" s="67">
        <f t="shared" si="2"/>
        <v>0</v>
      </c>
      <c r="H10" s="32">
        <v>0</v>
      </c>
      <c r="I10" s="32">
        <v>0</v>
      </c>
      <c r="L10" s="65"/>
    </row>
    <row r="11" spans="1:12" ht="17.25" customHeight="1" x14ac:dyDescent="0.2">
      <c r="A11" s="6" t="s">
        <v>4</v>
      </c>
      <c r="B11" s="5" t="s">
        <v>110</v>
      </c>
      <c r="C11" s="7" t="s">
        <v>109</v>
      </c>
      <c r="D11" s="6" t="s">
        <v>64</v>
      </c>
      <c r="E11" s="32">
        <v>6.8949999999999996</v>
      </c>
      <c r="F11" s="67"/>
      <c r="G11" s="67">
        <f t="shared" si="2"/>
        <v>0</v>
      </c>
      <c r="H11" s="32">
        <v>0</v>
      </c>
      <c r="I11" s="32">
        <v>0</v>
      </c>
      <c r="L11" s="65"/>
    </row>
    <row r="12" spans="1:12" ht="17.25" customHeight="1" x14ac:dyDescent="0.2">
      <c r="A12" s="6" t="s">
        <v>5</v>
      </c>
      <c r="B12" s="5" t="s">
        <v>29</v>
      </c>
      <c r="C12" s="7" t="s">
        <v>49</v>
      </c>
      <c r="D12" s="6" t="s">
        <v>65</v>
      </c>
      <c r="E12" s="32">
        <v>10.343</v>
      </c>
      <c r="F12" s="67"/>
      <c r="G12" s="67">
        <f t="shared" si="2"/>
        <v>0</v>
      </c>
      <c r="H12" s="32">
        <v>0</v>
      </c>
      <c r="I12" s="32">
        <v>0</v>
      </c>
      <c r="L12" s="65"/>
    </row>
    <row r="13" spans="1:12" ht="17.25" customHeight="1" x14ac:dyDescent="0.2">
      <c r="A13" s="3"/>
      <c r="B13" s="2" t="s">
        <v>2</v>
      </c>
      <c r="C13" s="4" t="s">
        <v>108</v>
      </c>
      <c r="D13" s="3"/>
      <c r="E13" s="31"/>
      <c r="F13" s="66"/>
      <c r="G13" s="66">
        <f>G14</f>
        <v>0</v>
      </c>
      <c r="H13" s="31">
        <f t="shared" ref="H13:I13" si="3">H14</f>
        <v>15.250999999999999</v>
      </c>
      <c r="I13" s="31">
        <f t="shared" si="3"/>
        <v>0</v>
      </c>
      <c r="L13" s="65"/>
    </row>
    <row r="14" spans="1:12" ht="17.25" customHeight="1" x14ac:dyDescent="0.2">
      <c r="A14" s="6" t="s">
        <v>6</v>
      </c>
      <c r="B14" s="5" t="s">
        <v>107</v>
      </c>
      <c r="C14" s="7" t="s">
        <v>106</v>
      </c>
      <c r="D14" s="6" t="s">
        <v>64</v>
      </c>
      <c r="E14" s="32">
        <v>6.8949999999999996</v>
      </c>
      <c r="F14" s="67"/>
      <c r="G14" s="67">
        <f>E14*F14</f>
        <v>0</v>
      </c>
      <c r="H14" s="32">
        <v>15.250999999999999</v>
      </c>
      <c r="I14" s="32">
        <v>0</v>
      </c>
      <c r="L14" s="65"/>
    </row>
    <row r="15" spans="1:12" ht="17.25" customHeight="1" x14ac:dyDescent="0.2">
      <c r="A15" s="3"/>
      <c r="B15" s="2" t="s">
        <v>3</v>
      </c>
      <c r="C15" s="4" t="s">
        <v>105</v>
      </c>
      <c r="D15" s="3"/>
      <c r="E15" s="31"/>
      <c r="F15" s="66"/>
      <c r="G15" s="66">
        <f>SUM(G16:G19)</f>
        <v>0</v>
      </c>
      <c r="H15" s="31">
        <f t="shared" ref="H15:I15" si="4">SUM(H16:H19)</f>
        <v>0.6339999999999999</v>
      </c>
      <c r="I15" s="31">
        <f t="shared" si="4"/>
        <v>0</v>
      </c>
      <c r="L15" s="65"/>
    </row>
    <row r="16" spans="1:12" ht="17.25" customHeight="1" x14ac:dyDescent="0.2">
      <c r="A16" s="6" t="s">
        <v>7</v>
      </c>
      <c r="B16" s="5" t="s">
        <v>104</v>
      </c>
      <c r="C16" s="7" t="s">
        <v>103</v>
      </c>
      <c r="D16" s="6" t="s">
        <v>76</v>
      </c>
      <c r="E16" s="32">
        <v>41</v>
      </c>
      <c r="F16" s="67"/>
      <c r="G16" s="67">
        <f>E16*F16</f>
        <v>0</v>
      </c>
      <c r="H16" s="32">
        <v>0.25800000000000001</v>
      </c>
      <c r="I16" s="32">
        <v>0</v>
      </c>
      <c r="L16" s="65"/>
    </row>
    <row r="17" spans="1:12" ht="26.25" customHeight="1" x14ac:dyDescent="0.2">
      <c r="A17" s="6" t="s">
        <v>8</v>
      </c>
      <c r="B17" s="5" t="s">
        <v>163</v>
      </c>
      <c r="C17" s="7" t="s">
        <v>102</v>
      </c>
      <c r="D17" s="6" t="s">
        <v>76</v>
      </c>
      <c r="E17" s="32">
        <v>25</v>
      </c>
      <c r="F17" s="67"/>
      <c r="G17" s="67">
        <f t="shared" ref="G17:G19" si="5">E17*F17</f>
        <v>0</v>
      </c>
      <c r="H17" s="32">
        <v>0.30299999999999999</v>
      </c>
      <c r="I17" s="32">
        <v>0</v>
      </c>
      <c r="L17" s="65"/>
    </row>
    <row r="18" spans="1:12" ht="26.25" customHeight="1" x14ac:dyDescent="0.2">
      <c r="A18" s="6" t="s">
        <v>9</v>
      </c>
      <c r="B18" s="5" t="s">
        <v>101</v>
      </c>
      <c r="C18" s="7" t="s">
        <v>100</v>
      </c>
      <c r="D18" s="6" t="s">
        <v>76</v>
      </c>
      <c r="E18" s="32">
        <v>6</v>
      </c>
      <c r="F18" s="67"/>
      <c r="G18" s="67">
        <f t="shared" si="5"/>
        <v>0</v>
      </c>
      <c r="H18" s="32">
        <v>7.2999999999999995E-2</v>
      </c>
      <c r="I18" s="32">
        <v>0</v>
      </c>
      <c r="L18" s="65"/>
    </row>
    <row r="19" spans="1:12" ht="25.5" x14ac:dyDescent="0.2">
      <c r="A19" s="6" t="s">
        <v>10</v>
      </c>
      <c r="B19" s="5" t="s">
        <v>99</v>
      </c>
      <c r="C19" s="7" t="s">
        <v>162</v>
      </c>
      <c r="D19" s="6" t="s">
        <v>76</v>
      </c>
      <c r="E19" s="32">
        <v>10</v>
      </c>
      <c r="F19" s="67"/>
      <c r="G19" s="67">
        <f t="shared" si="5"/>
        <v>0</v>
      </c>
      <c r="H19" s="32">
        <v>0</v>
      </c>
      <c r="I19" s="32">
        <v>0</v>
      </c>
      <c r="L19" s="65"/>
    </row>
    <row r="20" spans="1:12" ht="17.25" customHeight="1" x14ac:dyDescent="0.2">
      <c r="A20" s="3"/>
      <c r="B20" s="2" t="s">
        <v>98</v>
      </c>
      <c r="C20" s="4" t="s">
        <v>97</v>
      </c>
      <c r="D20" s="3"/>
      <c r="E20" s="31"/>
      <c r="F20" s="66"/>
      <c r="G20" s="66">
        <f>G21</f>
        <v>0</v>
      </c>
      <c r="H20" s="31">
        <f t="shared" ref="H20:I20" si="6">H21</f>
        <v>0</v>
      </c>
      <c r="I20" s="31">
        <f t="shared" si="6"/>
        <v>0</v>
      </c>
      <c r="L20" s="65"/>
    </row>
    <row r="21" spans="1:12" ht="26.25" customHeight="1" x14ac:dyDescent="0.2">
      <c r="A21" s="6" t="s">
        <v>11</v>
      </c>
      <c r="B21" s="5" t="s">
        <v>96</v>
      </c>
      <c r="C21" s="7" t="s">
        <v>95</v>
      </c>
      <c r="D21" s="6" t="s">
        <v>65</v>
      </c>
      <c r="E21" s="32">
        <f>H6</f>
        <v>15.885</v>
      </c>
      <c r="F21" s="67"/>
      <c r="G21" s="67">
        <f>E21*F21</f>
        <v>0</v>
      </c>
      <c r="H21" s="32">
        <v>0</v>
      </c>
      <c r="I21" s="32">
        <v>0</v>
      </c>
      <c r="L21" s="65"/>
    </row>
    <row r="22" spans="1:12" ht="17.25" customHeight="1" x14ac:dyDescent="0.2">
      <c r="A22" s="3"/>
      <c r="B22" s="2" t="s">
        <v>73</v>
      </c>
      <c r="C22" s="4" t="s">
        <v>94</v>
      </c>
      <c r="D22" s="3"/>
      <c r="E22" s="31"/>
      <c r="F22" s="66"/>
      <c r="G22" s="66">
        <f>G23</f>
        <v>0</v>
      </c>
      <c r="H22" s="31">
        <f t="shared" ref="H22:I22" si="7">H23</f>
        <v>0.62849999999999995</v>
      </c>
      <c r="I22" s="31">
        <f t="shared" si="7"/>
        <v>0</v>
      </c>
      <c r="L22" s="65"/>
    </row>
    <row r="23" spans="1:12" ht="17.25" customHeight="1" x14ac:dyDescent="0.2">
      <c r="A23" s="3"/>
      <c r="B23" s="2" t="s">
        <v>93</v>
      </c>
      <c r="C23" s="4" t="s">
        <v>92</v>
      </c>
      <c r="D23" s="3"/>
      <c r="E23" s="31"/>
      <c r="F23" s="66"/>
      <c r="G23" s="66">
        <f>SUM(G24:G33)</f>
        <v>0</v>
      </c>
      <c r="H23" s="31">
        <f t="shared" ref="H23:I23" si="8">SUM(H24:H33)</f>
        <v>0.62849999999999995</v>
      </c>
      <c r="I23" s="31">
        <f t="shared" si="8"/>
        <v>0</v>
      </c>
      <c r="L23" s="65"/>
    </row>
    <row r="24" spans="1:12" ht="17.25" customHeight="1" x14ac:dyDescent="0.2">
      <c r="A24" s="6" t="s">
        <v>12</v>
      </c>
      <c r="B24" s="5" t="s">
        <v>91</v>
      </c>
      <c r="C24" s="7" t="s">
        <v>90</v>
      </c>
      <c r="D24" s="6" t="s">
        <v>81</v>
      </c>
      <c r="E24" s="32">
        <v>72.599999999999994</v>
      </c>
      <c r="F24" s="67"/>
      <c r="G24" s="67">
        <f>E24*F24</f>
        <v>0</v>
      </c>
      <c r="H24" s="32">
        <v>0</v>
      </c>
      <c r="I24" s="32">
        <v>0</v>
      </c>
      <c r="L24" s="65"/>
    </row>
    <row r="25" spans="1:12" ht="17.25" customHeight="1" x14ac:dyDescent="0.2">
      <c r="A25" s="6" t="s">
        <v>13</v>
      </c>
      <c r="B25" s="5" t="s">
        <v>89</v>
      </c>
      <c r="C25" s="7" t="s">
        <v>88</v>
      </c>
      <c r="D25" s="6" t="s">
        <v>81</v>
      </c>
      <c r="E25" s="32">
        <v>72.599999999999994</v>
      </c>
      <c r="F25" s="67"/>
      <c r="G25" s="67">
        <f t="shared" ref="G25:G33" si="9">E25*F25</f>
        <v>0</v>
      </c>
      <c r="H25" s="32">
        <v>0.16500000000000001</v>
      </c>
      <c r="I25" s="32">
        <v>0</v>
      </c>
      <c r="L25" s="65"/>
    </row>
    <row r="26" spans="1:12" ht="17.25" customHeight="1" x14ac:dyDescent="0.2">
      <c r="A26" s="6" t="s">
        <v>14</v>
      </c>
      <c r="B26" s="5" t="s">
        <v>87</v>
      </c>
      <c r="C26" s="7" t="s">
        <v>86</v>
      </c>
      <c r="D26" s="6" t="s">
        <v>76</v>
      </c>
      <c r="E26" s="32">
        <v>4.3559999999999999</v>
      </c>
      <c r="F26" s="67"/>
      <c r="G26" s="67">
        <f t="shared" si="9"/>
        <v>0</v>
      </c>
      <c r="H26" s="32">
        <v>8.9999999999999993E-3</v>
      </c>
      <c r="I26" s="32">
        <v>0</v>
      </c>
      <c r="L26" s="65"/>
    </row>
    <row r="27" spans="1:12" ht="17.25" customHeight="1" x14ac:dyDescent="0.2">
      <c r="A27" s="6" t="s">
        <v>15</v>
      </c>
      <c r="B27" s="5" t="s">
        <v>85</v>
      </c>
      <c r="C27" s="7" t="s">
        <v>84</v>
      </c>
      <c r="D27" s="6" t="s">
        <v>81</v>
      </c>
      <c r="E27" s="32">
        <v>217.8</v>
      </c>
      <c r="F27" s="67"/>
      <c r="G27" s="67">
        <f t="shared" si="9"/>
        <v>0</v>
      </c>
      <c r="H27" s="32">
        <v>0</v>
      </c>
      <c r="I27" s="32">
        <v>0</v>
      </c>
      <c r="L27" s="65"/>
    </row>
    <row r="28" spans="1:12" ht="17.25" customHeight="1" x14ac:dyDescent="0.2">
      <c r="A28" s="6" t="s">
        <v>16</v>
      </c>
      <c r="B28" s="5" t="s">
        <v>83</v>
      </c>
      <c r="C28" s="7" t="s">
        <v>82</v>
      </c>
      <c r="D28" s="6" t="s">
        <v>81</v>
      </c>
      <c r="E28" s="32">
        <v>217.8</v>
      </c>
      <c r="F28" s="67"/>
      <c r="G28" s="67">
        <f t="shared" si="9"/>
        <v>0</v>
      </c>
      <c r="H28" s="32">
        <v>2.1999999999999999E-2</v>
      </c>
      <c r="I28" s="32">
        <v>0</v>
      </c>
      <c r="L28" s="65"/>
    </row>
    <row r="29" spans="1:12" ht="26.25" customHeight="1" x14ac:dyDescent="0.2">
      <c r="A29" s="6" t="s">
        <v>17</v>
      </c>
      <c r="B29" s="5" t="s">
        <v>80</v>
      </c>
      <c r="C29" s="7" t="s">
        <v>79</v>
      </c>
      <c r="D29" s="6" t="s">
        <v>76</v>
      </c>
      <c r="E29" s="32">
        <v>1</v>
      </c>
      <c r="F29" s="67"/>
      <c r="G29" s="67">
        <f t="shared" si="9"/>
        <v>0</v>
      </c>
      <c r="H29" s="32">
        <v>0</v>
      </c>
      <c r="I29" s="32">
        <v>0</v>
      </c>
      <c r="L29" s="65"/>
    </row>
    <row r="30" spans="1:12" ht="26.25" customHeight="1" x14ac:dyDescent="0.2">
      <c r="A30" s="6" t="s">
        <v>18</v>
      </c>
      <c r="B30" s="5" t="s">
        <v>78</v>
      </c>
      <c r="C30" s="7" t="s">
        <v>77</v>
      </c>
      <c r="D30" s="6" t="s">
        <v>76</v>
      </c>
      <c r="E30" s="32">
        <v>1</v>
      </c>
      <c r="F30" s="67"/>
      <c r="G30" s="67">
        <f>E30*F30</f>
        <v>0</v>
      </c>
      <c r="H30" s="32">
        <v>0.432</v>
      </c>
      <c r="I30" s="32">
        <v>0</v>
      </c>
      <c r="L30" s="65"/>
    </row>
    <row r="31" spans="1:12" ht="26.25" customHeight="1" x14ac:dyDescent="0.2">
      <c r="A31" s="6" t="s">
        <v>19</v>
      </c>
      <c r="B31" s="5" t="s">
        <v>184</v>
      </c>
      <c r="C31" s="7" t="s">
        <v>187</v>
      </c>
      <c r="D31" s="6" t="s">
        <v>76</v>
      </c>
      <c r="E31" s="32">
        <v>2</v>
      </c>
      <c r="F31" s="67"/>
      <c r="G31" s="67">
        <f t="shared" ref="G31" si="10">E31*F31</f>
        <v>0</v>
      </c>
      <c r="H31" s="32">
        <v>5.0000000000000001E-4</v>
      </c>
      <c r="I31" s="32">
        <v>0</v>
      </c>
      <c r="L31" s="65"/>
    </row>
    <row r="32" spans="1:12" ht="26.25" customHeight="1" x14ac:dyDescent="0.2">
      <c r="A32" s="6" t="s">
        <v>20</v>
      </c>
      <c r="B32" s="5" t="s">
        <v>75</v>
      </c>
      <c r="C32" s="7" t="s">
        <v>74</v>
      </c>
      <c r="D32" s="6" t="s">
        <v>65</v>
      </c>
      <c r="E32" s="32">
        <f>H23</f>
        <v>0.62849999999999995</v>
      </c>
      <c r="F32" s="67"/>
      <c r="G32" s="67">
        <f t="shared" si="9"/>
        <v>0</v>
      </c>
      <c r="H32" s="32">
        <v>0</v>
      </c>
      <c r="I32" s="32">
        <v>0</v>
      </c>
      <c r="L32" s="65"/>
    </row>
    <row r="33" spans="1:12" ht="26.25" customHeight="1" x14ac:dyDescent="0.2">
      <c r="A33" s="6" t="s">
        <v>21</v>
      </c>
      <c r="B33" s="5" t="s">
        <v>72</v>
      </c>
      <c r="C33" s="7" t="s">
        <v>71</v>
      </c>
      <c r="D33" s="6" t="s">
        <v>65</v>
      </c>
      <c r="E33" s="32">
        <f>H23</f>
        <v>0.62849999999999995</v>
      </c>
      <c r="F33" s="67"/>
      <c r="G33" s="67">
        <f t="shared" si="9"/>
        <v>0</v>
      </c>
      <c r="H33" s="32">
        <v>0</v>
      </c>
      <c r="I33" s="32">
        <v>0</v>
      </c>
      <c r="L33" s="65"/>
    </row>
    <row r="34" spans="1:12" ht="6" customHeight="1" thickBot="1" x14ac:dyDescent="0.25">
      <c r="A34" s="24"/>
      <c r="F34" s="68"/>
      <c r="G34" s="68"/>
    </row>
    <row r="35" spans="1:12" ht="20.25" customHeight="1" thickBot="1" x14ac:dyDescent="0.25">
      <c r="A35" s="24"/>
      <c r="C35" s="27" t="s">
        <v>164</v>
      </c>
      <c r="D35" s="28"/>
      <c r="E35" s="29"/>
      <c r="F35" s="69"/>
      <c r="G35" s="70">
        <f>G22+G6</f>
        <v>0</v>
      </c>
      <c r="H35" s="30" t="s">
        <v>165</v>
      </c>
    </row>
    <row r="36" spans="1:12" x14ac:dyDescent="0.2">
      <c r="A36" s="24"/>
    </row>
    <row r="37" spans="1:12" x14ac:dyDescent="0.2">
      <c r="A37" s="24"/>
    </row>
    <row r="38" spans="1:12" x14ac:dyDescent="0.2">
      <c r="A38" s="24"/>
    </row>
    <row r="39" spans="1:12" x14ac:dyDescent="0.2">
      <c r="A39" s="24"/>
    </row>
    <row r="40" spans="1:12" x14ac:dyDescent="0.2">
      <c r="A40" s="24"/>
    </row>
    <row r="41" spans="1:12" x14ac:dyDescent="0.2">
      <c r="A41" s="24"/>
    </row>
    <row r="42" spans="1:12" x14ac:dyDescent="0.2">
      <c r="A42" s="24"/>
    </row>
    <row r="43" spans="1:12" x14ac:dyDescent="0.2">
      <c r="A43" s="24"/>
    </row>
    <row r="44" spans="1:12" x14ac:dyDescent="0.2">
      <c r="A44" s="24"/>
    </row>
    <row r="45" spans="1:12" x14ac:dyDescent="0.2">
      <c r="A45" s="24"/>
    </row>
    <row r="46" spans="1:12" x14ac:dyDescent="0.2">
      <c r="A46" s="24"/>
    </row>
    <row r="47" spans="1:12" x14ac:dyDescent="0.2">
      <c r="A47" s="24"/>
    </row>
    <row r="48" spans="1:12" x14ac:dyDescent="0.2">
      <c r="A48" s="24"/>
    </row>
    <row r="49" spans="1:1" x14ac:dyDescent="0.2">
      <c r="A49" s="24"/>
    </row>
    <row r="50" spans="1:1" x14ac:dyDescent="0.2">
      <c r="A50" s="24"/>
    </row>
    <row r="51" spans="1:1" x14ac:dyDescent="0.2">
      <c r="A51" s="24"/>
    </row>
    <row r="52" spans="1:1" x14ac:dyDescent="0.2">
      <c r="A52" s="24"/>
    </row>
    <row r="53" spans="1:1" x14ac:dyDescent="0.2">
      <c r="A53" s="24"/>
    </row>
    <row r="54" spans="1:1" x14ac:dyDescent="0.2">
      <c r="A54" s="24"/>
    </row>
    <row r="55" spans="1:1" x14ac:dyDescent="0.2">
      <c r="A55" s="24"/>
    </row>
    <row r="56" spans="1:1" x14ac:dyDescent="0.2">
      <c r="A56" s="24"/>
    </row>
    <row r="57" spans="1:1" x14ac:dyDescent="0.2">
      <c r="A57" s="24"/>
    </row>
    <row r="58" spans="1:1" x14ac:dyDescent="0.2">
      <c r="A58" s="24"/>
    </row>
    <row r="59" spans="1:1" x14ac:dyDescent="0.2">
      <c r="A59" s="24"/>
    </row>
    <row r="60" spans="1:1" x14ac:dyDescent="0.2">
      <c r="A60" s="24"/>
    </row>
    <row r="61" spans="1:1" x14ac:dyDescent="0.2">
      <c r="A61" s="24"/>
    </row>
    <row r="62" spans="1:1" x14ac:dyDescent="0.2">
      <c r="A62" s="24"/>
    </row>
    <row r="63" spans="1:1" x14ac:dyDescent="0.2">
      <c r="A63" s="24"/>
    </row>
    <row r="64" spans="1:1" x14ac:dyDescent="0.2">
      <c r="A64" s="24"/>
    </row>
    <row r="65" spans="1:1" x14ac:dyDescent="0.2">
      <c r="A65" s="24"/>
    </row>
    <row r="66" spans="1:1" x14ac:dyDescent="0.2">
      <c r="A66" s="24"/>
    </row>
    <row r="67" spans="1:1" x14ac:dyDescent="0.2">
      <c r="A67" s="24"/>
    </row>
    <row r="68" spans="1:1" x14ac:dyDescent="0.2">
      <c r="A68" s="24"/>
    </row>
    <row r="69" spans="1:1" x14ac:dyDescent="0.2">
      <c r="A69" s="24"/>
    </row>
    <row r="70" spans="1:1" x14ac:dyDescent="0.2">
      <c r="A70" s="24"/>
    </row>
    <row r="71" spans="1:1" x14ac:dyDescent="0.2">
      <c r="A71" s="24"/>
    </row>
    <row r="72" spans="1:1" x14ac:dyDescent="0.2">
      <c r="A72" s="24"/>
    </row>
    <row r="73" spans="1:1" x14ac:dyDescent="0.2">
      <c r="A73" s="24"/>
    </row>
    <row r="74" spans="1:1" x14ac:dyDescent="0.2">
      <c r="A74" s="24"/>
    </row>
    <row r="75" spans="1:1" x14ac:dyDescent="0.2">
      <c r="A75" s="24"/>
    </row>
    <row r="76" spans="1:1" x14ac:dyDescent="0.2">
      <c r="A76" s="24"/>
    </row>
    <row r="77" spans="1:1" x14ac:dyDescent="0.2">
      <c r="A77" s="24"/>
    </row>
    <row r="78" spans="1:1" x14ac:dyDescent="0.2">
      <c r="A78" s="24"/>
    </row>
    <row r="79" spans="1:1" x14ac:dyDescent="0.2">
      <c r="A79" s="24"/>
    </row>
    <row r="80" spans="1:1" x14ac:dyDescent="0.2">
      <c r="A80" s="24"/>
    </row>
    <row r="81" spans="1:1" x14ac:dyDescent="0.2">
      <c r="A81" s="24"/>
    </row>
    <row r="82" spans="1:1" x14ac:dyDescent="0.2">
      <c r="A82" s="24"/>
    </row>
    <row r="83" spans="1:1" x14ac:dyDescent="0.2">
      <c r="A83" s="24"/>
    </row>
    <row r="84" spans="1:1" x14ac:dyDescent="0.2">
      <c r="A84" s="24"/>
    </row>
    <row r="85" spans="1:1" x14ac:dyDescent="0.2">
      <c r="A85" s="24"/>
    </row>
    <row r="86" spans="1:1" x14ac:dyDescent="0.2">
      <c r="A86" s="24"/>
    </row>
    <row r="87" spans="1:1" x14ac:dyDescent="0.2">
      <c r="A87" s="24"/>
    </row>
    <row r="88" spans="1:1" x14ac:dyDescent="0.2">
      <c r="A88" s="24"/>
    </row>
    <row r="89" spans="1:1" x14ac:dyDescent="0.2">
      <c r="A89" s="24"/>
    </row>
    <row r="90" spans="1:1" x14ac:dyDescent="0.2">
      <c r="A90" s="24"/>
    </row>
    <row r="91" spans="1:1" x14ac:dyDescent="0.2">
      <c r="A91" s="24"/>
    </row>
    <row r="92" spans="1:1" x14ac:dyDescent="0.2">
      <c r="A92" s="24"/>
    </row>
    <row r="93" spans="1:1" x14ac:dyDescent="0.2">
      <c r="A93" s="24"/>
    </row>
    <row r="94" spans="1:1" x14ac:dyDescent="0.2">
      <c r="A94" s="24"/>
    </row>
    <row r="95" spans="1:1" x14ac:dyDescent="0.2">
      <c r="A95" s="24"/>
    </row>
    <row r="96" spans="1:1" x14ac:dyDescent="0.2">
      <c r="A96" s="24"/>
    </row>
    <row r="97" spans="1:1" x14ac:dyDescent="0.2">
      <c r="A97" s="24"/>
    </row>
    <row r="98" spans="1:1" x14ac:dyDescent="0.2">
      <c r="A98" s="24"/>
    </row>
    <row r="99" spans="1:1" x14ac:dyDescent="0.2">
      <c r="A99" s="24"/>
    </row>
    <row r="100" spans="1:1" x14ac:dyDescent="0.2">
      <c r="A100" s="24"/>
    </row>
    <row r="101" spans="1:1" x14ac:dyDescent="0.2">
      <c r="A101" s="24"/>
    </row>
    <row r="102" spans="1:1" x14ac:dyDescent="0.2">
      <c r="A102" s="24"/>
    </row>
    <row r="103" spans="1:1" x14ac:dyDescent="0.2">
      <c r="A103" s="24"/>
    </row>
    <row r="104" spans="1:1" x14ac:dyDescent="0.2">
      <c r="A104" s="24"/>
    </row>
    <row r="105" spans="1:1" x14ac:dyDescent="0.2">
      <c r="A105" s="24"/>
    </row>
    <row r="106" spans="1:1" x14ac:dyDescent="0.2">
      <c r="A106" s="24"/>
    </row>
    <row r="107" spans="1:1" x14ac:dyDescent="0.2">
      <c r="A107" s="24"/>
    </row>
    <row r="108" spans="1:1" x14ac:dyDescent="0.2">
      <c r="A108" s="24"/>
    </row>
    <row r="109" spans="1:1" x14ac:dyDescent="0.2">
      <c r="A109" s="24"/>
    </row>
    <row r="110" spans="1:1" x14ac:dyDescent="0.2">
      <c r="A110" s="24"/>
    </row>
    <row r="111" spans="1:1" x14ac:dyDescent="0.2">
      <c r="A111" s="24"/>
    </row>
    <row r="112" spans="1:1" x14ac:dyDescent="0.2">
      <c r="A112" s="24"/>
    </row>
    <row r="113" spans="1:1" x14ac:dyDescent="0.2">
      <c r="A113" s="24"/>
    </row>
    <row r="114" spans="1:1" x14ac:dyDescent="0.2">
      <c r="A114" s="24"/>
    </row>
    <row r="115" spans="1:1" x14ac:dyDescent="0.2">
      <c r="A115" s="24"/>
    </row>
    <row r="116" spans="1:1" x14ac:dyDescent="0.2">
      <c r="A116" s="24"/>
    </row>
    <row r="117" spans="1:1" x14ac:dyDescent="0.2">
      <c r="A117" s="24"/>
    </row>
    <row r="118" spans="1:1" x14ac:dyDescent="0.2">
      <c r="A118" s="24"/>
    </row>
    <row r="119" spans="1:1" x14ac:dyDescent="0.2">
      <c r="A119" s="24"/>
    </row>
    <row r="120" spans="1:1" x14ac:dyDescent="0.2">
      <c r="A120" s="24"/>
    </row>
    <row r="121" spans="1:1" x14ac:dyDescent="0.2">
      <c r="A121" s="24"/>
    </row>
    <row r="122" spans="1:1" x14ac:dyDescent="0.2">
      <c r="A122" s="24"/>
    </row>
    <row r="123" spans="1:1" x14ac:dyDescent="0.2">
      <c r="A123" s="24"/>
    </row>
    <row r="124" spans="1:1" x14ac:dyDescent="0.2">
      <c r="A124" s="24"/>
    </row>
    <row r="125" spans="1:1" x14ac:dyDescent="0.2">
      <c r="A125" s="24"/>
    </row>
    <row r="126" spans="1:1" x14ac:dyDescent="0.2">
      <c r="A126" s="24"/>
    </row>
    <row r="127" spans="1:1" x14ac:dyDescent="0.2">
      <c r="A127" s="24"/>
    </row>
    <row r="128" spans="1:1" x14ac:dyDescent="0.2">
      <c r="A128" s="24"/>
    </row>
    <row r="129" spans="1:1" x14ac:dyDescent="0.2">
      <c r="A129" s="24"/>
    </row>
    <row r="130" spans="1:1" x14ac:dyDescent="0.2">
      <c r="A130" s="24"/>
    </row>
    <row r="131" spans="1:1" x14ac:dyDescent="0.2">
      <c r="A131" s="24"/>
    </row>
    <row r="132" spans="1:1" x14ac:dyDescent="0.2">
      <c r="A132" s="24"/>
    </row>
    <row r="133" spans="1:1" x14ac:dyDescent="0.2">
      <c r="A133" s="24"/>
    </row>
    <row r="134" spans="1:1" x14ac:dyDescent="0.2">
      <c r="A134" s="24"/>
    </row>
    <row r="135" spans="1:1" x14ac:dyDescent="0.2">
      <c r="A135" s="24"/>
    </row>
    <row r="136" spans="1:1" x14ac:dyDescent="0.2">
      <c r="A136" s="24"/>
    </row>
    <row r="137" spans="1:1" x14ac:dyDescent="0.2">
      <c r="A137" s="24"/>
    </row>
    <row r="138" spans="1:1" x14ac:dyDescent="0.2">
      <c r="A138" s="24"/>
    </row>
    <row r="139" spans="1:1" x14ac:dyDescent="0.2">
      <c r="A139" s="24"/>
    </row>
    <row r="140" spans="1:1" x14ac:dyDescent="0.2">
      <c r="A140" s="24"/>
    </row>
    <row r="141" spans="1:1" x14ac:dyDescent="0.2">
      <c r="A141" s="24"/>
    </row>
    <row r="142" spans="1:1" x14ac:dyDescent="0.2">
      <c r="A142" s="24"/>
    </row>
    <row r="143" spans="1:1" x14ac:dyDescent="0.2">
      <c r="A143" s="24"/>
    </row>
    <row r="144" spans="1:1" x14ac:dyDescent="0.2">
      <c r="A144" s="24"/>
    </row>
    <row r="145" spans="1:1" x14ac:dyDescent="0.2">
      <c r="A145" s="24"/>
    </row>
    <row r="146" spans="1:1" x14ac:dyDescent="0.2">
      <c r="A146" s="24"/>
    </row>
    <row r="147" spans="1:1" x14ac:dyDescent="0.2">
      <c r="A147" s="24"/>
    </row>
    <row r="148" spans="1:1" x14ac:dyDescent="0.2">
      <c r="A148" s="24"/>
    </row>
    <row r="149" spans="1:1" x14ac:dyDescent="0.2">
      <c r="A149" s="24"/>
    </row>
    <row r="150" spans="1:1" x14ac:dyDescent="0.2">
      <c r="A150" s="24"/>
    </row>
    <row r="151" spans="1:1" x14ac:dyDescent="0.2">
      <c r="A151" s="24"/>
    </row>
    <row r="152" spans="1:1" x14ac:dyDescent="0.2">
      <c r="A152" s="24"/>
    </row>
    <row r="153" spans="1:1" x14ac:dyDescent="0.2">
      <c r="A153" s="24"/>
    </row>
    <row r="154" spans="1:1" x14ac:dyDescent="0.2">
      <c r="A154" s="24"/>
    </row>
    <row r="155" spans="1:1" x14ac:dyDescent="0.2">
      <c r="A155" s="24"/>
    </row>
    <row r="156" spans="1:1" x14ac:dyDescent="0.2">
      <c r="A156" s="24"/>
    </row>
    <row r="157" spans="1:1" x14ac:dyDescent="0.2">
      <c r="A157" s="24"/>
    </row>
    <row r="158" spans="1:1" x14ac:dyDescent="0.2">
      <c r="A158" s="24"/>
    </row>
    <row r="159" spans="1:1" x14ac:dyDescent="0.2">
      <c r="A159" s="24"/>
    </row>
    <row r="160" spans="1:1" x14ac:dyDescent="0.2">
      <c r="A160" s="24"/>
    </row>
    <row r="161" spans="1:1" x14ac:dyDescent="0.2">
      <c r="A161" s="24"/>
    </row>
    <row r="162" spans="1:1" x14ac:dyDescent="0.2">
      <c r="A162" s="24"/>
    </row>
    <row r="163" spans="1:1" x14ac:dyDescent="0.2">
      <c r="A163" s="24"/>
    </row>
    <row r="164" spans="1:1" x14ac:dyDescent="0.2">
      <c r="A164" s="24"/>
    </row>
    <row r="165" spans="1:1" x14ac:dyDescent="0.2">
      <c r="A165" s="24"/>
    </row>
    <row r="166" spans="1:1" x14ac:dyDescent="0.2">
      <c r="A166" s="24"/>
    </row>
    <row r="167" spans="1:1" x14ac:dyDescent="0.2">
      <c r="A167" s="24"/>
    </row>
    <row r="168" spans="1:1" x14ac:dyDescent="0.2">
      <c r="A168" s="24"/>
    </row>
    <row r="169" spans="1:1" x14ac:dyDescent="0.2">
      <c r="A169" s="24"/>
    </row>
    <row r="170" spans="1:1" x14ac:dyDescent="0.2">
      <c r="A170" s="24"/>
    </row>
    <row r="171" spans="1:1" x14ac:dyDescent="0.2">
      <c r="A171" s="24"/>
    </row>
    <row r="172" spans="1:1" x14ac:dyDescent="0.2">
      <c r="A172" s="24"/>
    </row>
    <row r="173" spans="1:1" x14ac:dyDescent="0.2">
      <c r="A173" s="24"/>
    </row>
    <row r="174" spans="1:1" x14ac:dyDescent="0.2">
      <c r="A174" s="24"/>
    </row>
    <row r="175" spans="1:1" x14ac:dyDescent="0.2">
      <c r="A175" s="24"/>
    </row>
    <row r="176" spans="1:1" x14ac:dyDescent="0.2">
      <c r="A176" s="24"/>
    </row>
    <row r="177" spans="1:1" x14ac:dyDescent="0.2">
      <c r="A177" s="24"/>
    </row>
    <row r="178" spans="1:1" x14ac:dyDescent="0.2">
      <c r="A178" s="24"/>
    </row>
    <row r="179" spans="1:1" x14ac:dyDescent="0.2">
      <c r="A179" s="24"/>
    </row>
    <row r="180" spans="1:1" x14ac:dyDescent="0.2">
      <c r="A180" s="24"/>
    </row>
    <row r="181" spans="1:1" x14ac:dyDescent="0.2">
      <c r="A181" s="24"/>
    </row>
    <row r="182" spans="1:1" x14ac:dyDescent="0.2">
      <c r="A182" s="24"/>
    </row>
    <row r="183" spans="1:1" x14ac:dyDescent="0.2">
      <c r="A183" s="24"/>
    </row>
    <row r="184" spans="1:1" x14ac:dyDescent="0.2">
      <c r="A184" s="24"/>
    </row>
    <row r="185" spans="1:1" x14ac:dyDescent="0.2">
      <c r="A185" s="24"/>
    </row>
    <row r="186" spans="1:1" x14ac:dyDescent="0.2">
      <c r="A186" s="24"/>
    </row>
    <row r="187" spans="1:1" x14ac:dyDescent="0.2">
      <c r="A187" s="24"/>
    </row>
  </sheetData>
  <pageMargins left="0.19685039370078741" right="0.19685039370078741" top="0.19685039370078741" bottom="0.19685039370078741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6"/>
  <sheetViews>
    <sheetView showGridLines="0" workbookViewId="0">
      <selection activeCell="D31" sqref="D31"/>
    </sheetView>
  </sheetViews>
  <sheetFormatPr defaultColWidth="9.140625" defaultRowHeight="12.75" x14ac:dyDescent="0.2"/>
  <cols>
    <col min="1" max="1" width="4.5703125" style="1" customWidth="1"/>
    <col min="2" max="2" width="11" style="1" customWidth="1"/>
    <col min="3" max="3" width="62.7109375" style="1" customWidth="1"/>
    <col min="4" max="4" width="4.5703125" style="24" customWidth="1"/>
    <col min="5" max="5" width="11.28515625" style="1" customWidth="1"/>
    <col min="6" max="6" width="10.85546875" style="1" customWidth="1"/>
    <col min="7" max="7" width="14.7109375" style="1" customWidth="1"/>
    <col min="8" max="8" width="12.42578125" style="1" customWidth="1"/>
    <col min="9" max="9" width="11.42578125" style="1" customWidth="1"/>
    <col min="10" max="16384" width="9.140625" style="1"/>
  </cols>
  <sheetData>
    <row r="1" spans="1:11" s="15" customFormat="1" ht="15" customHeight="1" x14ac:dyDescent="0.25">
      <c r="A1" s="15" t="s">
        <v>160</v>
      </c>
      <c r="D1" s="23"/>
    </row>
    <row r="2" spans="1:11" s="15" customFormat="1" ht="15" customHeight="1" x14ac:dyDescent="0.25">
      <c r="A2" s="15" t="s">
        <v>161</v>
      </c>
      <c r="D2" s="23"/>
    </row>
    <row r="3" spans="1:11" s="15" customFormat="1" ht="15" customHeight="1" x14ac:dyDescent="0.25">
      <c r="A3" s="15" t="s">
        <v>168</v>
      </c>
      <c r="D3" s="23"/>
    </row>
    <row r="4" spans="1:11" ht="6" customHeight="1" x14ac:dyDescent="0.2"/>
    <row r="5" spans="1:11" s="13" customFormat="1" ht="29.25" customHeight="1" x14ac:dyDescent="0.2">
      <c r="A5" s="17" t="s">
        <v>0</v>
      </c>
      <c r="B5" s="17" t="s">
        <v>24</v>
      </c>
      <c r="C5" s="17" t="s">
        <v>42</v>
      </c>
      <c r="D5" s="17" t="s">
        <v>63</v>
      </c>
      <c r="E5" s="17" t="s">
        <v>67</v>
      </c>
      <c r="F5" s="17" t="s">
        <v>159</v>
      </c>
      <c r="G5" s="17" t="s">
        <v>68</v>
      </c>
      <c r="H5" s="17" t="s">
        <v>69</v>
      </c>
      <c r="I5" s="17" t="s">
        <v>70</v>
      </c>
    </row>
    <row r="6" spans="1:11" ht="17.25" customHeight="1" x14ac:dyDescent="0.2">
      <c r="A6" s="3"/>
      <c r="B6" s="2" t="s">
        <v>23</v>
      </c>
      <c r="C6" s="4" t="s">
        <v>43</v>
      </c>
      <c r="D6" s="3"/>
      <c r="E6" s="31"/>
      <c r="F6" s="66"/>
      <c r="G6" s="66">
        <f>G7+G10+G16</f>
        <v>0</v>
      </c>
      <c r="H6" s="31">
        <f t="shared" ref="H6:I6" si="0">H7+H10+H16</f>
        <v>589.55190000000005</v>
      </c>
      <c r="I6" s="31">
        <f t="shared" si="0"/>
        <v>0</v>
      </c>
    </row>
    <row r="7" spans="1:11" ht="17.25" customHeight="1" x14ac:dyDescent="0.2">
      <c r="A7" s="3"/>
      <c r="B7" s="2" t="s">
        <v>5</v>
      </c>
      <c r="C7" s="4" t="s">
        <v>117</v>
      </c>
      <c r="D7" s="3"/>
      <c r="E7" s="31"/>
      <c r="F7" s="66"/>
      <c r="G7" s="66">
        <f>SUM(G8:G9)</f>
        <v>0</v>
      </c>
      <c r="H7" s="31">
        <f t="shared" ref="H7:I7" si="1">SUM(H8:H9)</f>
        <v>571.8039</v>
      </c>
      <c r="I7" s="31">
        <f t="shared" si="1"/>
        <v>0</v>
      </c>
    </row>
    <row r="8" spans="1:11" ht="26.25" customHeight="1" x14ac:dyDescent="0.2">
      <c r="A8" s="6" t="s">
        <v>1</v>
      </c>
      <c r="B8" s="5" t="s">
        <v>118</v>
      </c>
      <c r="C8" s="7" t="s">
        <v>119</v>
      </c>
      <c r="D8" s="6" t="s">
        <v>66</v>
      </c>
      <c r="E8" s="32">
        <v>367.5</v>
      </c>
      <c r="F8" s="67"/>
      <c r="G8" s="67">
        <f>E8*F8</f>
        <v>0</v>
      </c>
      <c r="H8" s="32">
        <v>259.45499999999998</v>
      </c>
      <c r="I8" s="32">
        <v>0</v>
      </c>
      <c r="K8" s="65"/>
    </row>
    <row r="9" spans="1:11" ht="26.25" customHeight="1" x14ac:dyDescent="0.2">
      <c r="A9" s="6" t="s">
        <v>2</v>
      </c>
      <c r="B9" s="5" t="s">
        <v>120</v>
      </c>
      <c r="C9" s="7" t="s">
        <v>121</v>
      </c>
      <c r="D9" s="6" t="s">
        <v>66</v>
      </c>
      <c r="E9" s="32">
        <v>367.5</v>
      </c>
      <c r="F9" s="67"/>
      <c r="G9" s="67">
        <f>E9*F9</f>
        <v>0</v>
      </c>
      <c r="H9" s="32">
        <v>312.34890000000001</v>
      </c>
      <c r="I9" s="32">
        <v>0</v>
      </c>
      <c r="K9" s="65"/>
    </row>
    <row r="10" spans="1:11" ht="17.25" customHeight="1" x14ac:dyDescent="0.2">
      <c r="A10" s="3"/>
      <c r="B10" s="2" t="s">
        <v>9</v>
      </c>
      <c r="C10" s="4" t="s">
        <v>59</v>
      </c>
      <c r="D10" s="3"/>
      <c r="E10" s="31"/>
      <c r="F10" s="66"/>
      <c r="G10" s="66">
        <f>SUM(G11:G15)</f>
        <v>0</v>
      </c>
      <c r="H10" s="31">
        <f t="shared" ref="H10:I10" si="2">SUM(H11:H15)</f>
        <v>17.748000000000001</v>
      </c>
      <c r="I10" s="31">
        <f t="shared" si="2"/>
        <v>0</v>
      </c>
      <c r="K10" s="65"/>
    </row>
    <row r="11" spans="1:11" ht="26.25" customHeight="1" x14ac:dyDescent="0.2">
      <c r="A11" s="6" t="s">
        <v>3</v>
      </c>
      <c r="B11" s="5" t="s">
        <v>122</v>
      </c>
      <c r="C11" s="7" t="s">
        <v>123</v>
      </c>
      <c r="D11" s="6" t="s">
        <v>81</v>
      </c>
      <c r="E11" s="32">
        <v>89.9</v>
      </c>
      <c r="F11" s="67"/>
      <c r="G11" s="67">
        <f>E11*F11</f>
        <v>0</v>
      </c>
      <c r="H11" s="32">
        <v>8.3740000000000006</v>
      </c>
      <c r="I11" s="32">
        <v>0</v>
      </c>
      <c r="K11" s="65"/>
    </row>
    <row r="12" spans="1:11" ht="17.25" customHeight="1" x14ac:dyDescent="0.2">
      <c r="A12" s="6" t="s">
        <v>4</v>
      </c>
      <c r="B12" s="5" t="s">
        <v>124</v>
      </c>
      <c r="C12" s="7" t="s">
        <v>125</v>
      </c>
      <c r="D12" s="6" t="s">
        <v>76</v>
      </c>
      <c r="E12" s="32">
        <v>90.799000000000007</v>
      </c>
      <c r="F12" s="67"/>
      <c r="G12" s="67">
        <f t="shared" ref="G12:G15" si="3">E12*F12</f>
        <v>0</v>
      </c>
      <c r="H12" s="32">
        <v>5.4029999999999996</v>
      </c>
      <c r="I12" s="32">
        <v>0</v>
      </c>
      <c r="K12" s="65"/>
    </row>
    <row r="13" spans="1:11" ht="26.25" customHeight="1" x14ac:dyDescent="0.2">
      <c r="A13" s="6" t="s">
        <v>5</v>
      </c>
      <c r="B13" s="5" t="s">
        <v>126</v>
      </c>
      <c r="C13" s="7" t="s">
        <v>127</v>
      </c>
      <c r="D13" s="6" t="s">
        <v>65</v>
      </c>
      <c r="E13" s="32">
        <v>3.4910000000000001</v>
      </c>
      <c r="F13" s="67"/>
      <c r="G13" s="67">
        <f t="shared" si="3"/>
        <v>0</v>
      </c>
      <c r="H13" s="32">
        <v>3.653</v>
      </c>
      <c r="I13" s="32">
        <v>0</v>
      </c>
      <c r="K13" s="65"/>
    </row>
    <row r="14" spans="1:11" ht="26.25" customHeight="1" x14ac:dyDescent="0.2">
      <c r="A14" s="6" t="s">
        <v>6</v>
      </c>
      <c r="B14" s="5" t="s">
        <v>128</v>
      </c>
      <c r="C14" s="7" t="s">
        <v>129</v>
      </c>
      <c r="D14" s="6" t="s">
        <v>81</v>
      </c>
      <c r="E14" s="32">
        <v>46</v>
      </c>
      <c r="F14" s="67"/>
      <c r="G14" s="67">
        <f t="shared" si="3"/>
        <v>0</v>
      </c>
      <c r="H14" s="32">
        <v>0.19800000000000001</v>
      </c>
      <c r="I14" s="32">
        <v>0</v>
      </c>
      <c r="K14" s="65"/>
    </row>
    <row r="15" spans="1:11" ht="26.25" customHeight="1" x14ac:dyDescent="0.2">
      <c r="A15" s="6" t="s">
        <v>7</v>
      </c>
      <c r="B15" s="5" t="s">
        <v>130</v>
      </c>
      <c r="C15" s="7" t="s">
        <v>131</v>
      </c>
      <c r="D15" s="6" t="s">
        <v>81</v>
      </c>
      <c r="E15" s="32">
        <v>28</v>
      </c>
      <c r="F15" s="67"/>
      <c r="G15" s="67">
        <f t="shared" si="3"/>
        <v>0</v>
      </c>
      <c r="H15" s="32">
        <v>0.12</v>
      </c>
      <c r="I15" s="32">
        <v>0</v>
      </c>
      <c r="K15" s="65"/>
    </row>
    <row r="16" spans="1:11" ht="17.25" customHeight="1" x14ac:dyDescent="0.2">
      <c r="A16" s="3"/>
      <c r="B16" s="2" t="s">
        <v>98</v>
      </c>
      <c r="C16" s="4" t="s">
        <v>97</v>
      </c>
      <c r="D16" s="3"/>
      <c r="E16" s="31"/>
      <c r="F16" s="66"/>
      <c r="G16" s="66">
        <f>G17</f>
        <v>0</v>
      </c>
      <c r="H16" s="31">
        <f t="shared" ref="H16:I16" si="4">H17</f>
        <v>0</v>
      </c>
      <c r="I16" s="31">
        <f t="shared" si="4"/>
        <v>0</v>
      </c>
      <c r="K16" s="65"/>
    </row>
    <row r="17" spans="1:11" ht="26.25" customHeight="1" x14ac:dyDescent="0.2">
      <c r="A17" s="6" t="s">
        <v>8</v>
      </c>
      <c r="B17" s="5" t="s">
        <v>132</v>
      </c>
      <c r="C17" s="7" t="s">
        <v>133</v>
      </c>
      <c r="D17" s="6" t="s">
        <v>65</v>
      </c>
      <c r="E17" s="32">
        <f>H6</f>
        <v>589.55190000000005</v>
      </c>
      <c r="F17" s="67"/>
      <c r="G17" s="67">
        <f>E17*F17</f>
        <v>0</v>
      </c>
      <c r="H17" s="32">
        <v>0</v>
      </c>
      <c r="I17" s="32">
        <v>0</v>
      </c>
      <c r="K17" s="65"/>
    </row>
    <row r="18" spans="1:11" ht="17.25" customHeight="1" x14ac:dyDescent="0.2">
      <c r="A18" s="3"/>
      <c r="B18" s="2" t="s">
        <v>73</v>
      </c>
      <c r="C18" s="4" t="s">
        <v>94</v>
      </c>
      <c r="D18" s="3"/>
      <c r="E18" s="31"/>
      <c r="F18" s="66"/>
      <c r="G18" s="66">
        <f>G19</f>
        <v>0</v>
      </c>
      <c r="H18" s="31">
        <f t="shared" ref="H18:I18" si="5">H19</f>
        <v>1.2790000000000001</v>
      </c>
      <c r="I18" s="31">
        <f t="shared" si="5"/>
        <v>0</v>
      </c>
      <c r="K18" s="65"/>
    </row>
    <row r="19" spans="1:11" ht="17.25" customHeight="1" x14ac:dyDescent="0.2">
      <c r="A19" s="3"/>
      <c r="B19" s="2" t="s">
        <v>134</v>
      </c>
      <c r="C19" s="4" t="s">
        <v>135</v>
      </c>
      <c r="D19" s="3"/>
      <c r="E19" s="31"/>
      <c r="F19" s="66"/>
      <c r="G19" s="66">
        <f>SUM(G20:G25)</f>
        <v>0</v>
      </c>
      <c r="H19" s="31">
        <f t="shared" ref="H19:I19" si="6">SUM(H20:H25)</f>
        <v>1.2790000000000001</v>
      </c>
      <c r="I19" s="31">
        <f t="shared" si="6"/>
        <v>0</v>
      </c>
      <c r="K19" s="65"/>
    </row>
    <row r="20" spans="1:11" ht="17.25" customHeight="1" x14ac:dyDescent="0.2">
      <c r="A20" s="6" t="s">
        <v>9</v>
      </c>
      <c r="B20" s="5" t="s">
        <v>136</v>
      </c>
      <c r="C20" s="7" t="s">
        <v>137</v>
      </c>
      <c r="D20" s="6" t="s">
        <v>66</v>
      </c>
      <c r="E20" s="32">
        <v>735</v>
      </c>
      <c r="F20" s="67"/>
      <c r="G20" s="67">
        <f>E20*F20</f>
        <v>0</v>
      </c>
      <c r="H20" s="32">
        <v>0</v>
      </c>
      <c r="I20" s="32">
        <v>0</v>
      </c>
      <c r="K20" s="65"/>
    </row>
    <row r="21" spans="1:11" ht="17.25" customHeight="1" x14ac:dyDescent="0.2">
      <c r="A21" s="6" t="s">
        <v>10</v>
      </c>
      <c r="B21" s="5" t="s">
        <v>138</v>
      </c>
      <c r="C21" s="7" t="s">
        <v>139</v>
      </c>
      <c r="D21" s="6" t="s">
        <v>66</v>
      </c>
      <c r="E21" s="32">
        <v>845.25</v>
      </c>
      <c r="F21" s="67"/>
      <c r="G21" s="67">
        <f t="shared" ref="G21:G25" si="7">E21*F21</f>
        <v>0</v>
      </c>
      <c r="H21" s="32">
        <v>0.33800000000000002</v>
      </c>
      <c r="I21" s="32">
        <v>0</v>
      </c>
      <c r="K21" s="65"/>
    </row>
    <row r="22" spans="1:11" ht="26.25" customHeight="1" x14ac:dyDescent="0.2">
      <c r="A22" s="6" t="s">
        <v>11</v>
      </c>
      <c r="B22" s="5" t="s">
        <v>140</v>
      </c>
      <c r="C22" s="7" t="s">
        <v>141</v>
      </c>
      <c r="D22" s="6" t="s">
        <v>66</v>
      </c>
      <c r="E22" s="32">
        <v>367.5</v>
      </c>
      <c r="F22" s="67"/>
      <c r="G22" s="67">
        <f t="shared" si="7"/>
        <v>0</v>
      </c>
      <c r="H22" s="32">
        <v>1.0999999999999999E-2</v>
      </c>
      <c r="I22" s="32">
        <v>0</v>
      </c>
      <c r="K22" s="65"/>
    </row>
    <row r="23" spans="1:11" ht="26.25" customHeight="1" x14ac:dyDescent="0.2">
      <c r="A23" s="6" t="s">
        <v>12</v>
      </c>
      <c r="B23" s="5" t="s">
        <v>142</v>
      </c>
      <c r="C23" s="7" t="s">
        <v>143</v>
      </c>
      <c r="D23" s="6" t="s">
        <v>66</v>
      </c>
      <c r="E23" s="32">
        <v>422.625</v>
      </c>
      <c r="F23" s="67"/>
      <c r="G23" s="67">
        <f t="shared" si="7"/>
        <v>0</v>
      </c>
      <c r="H23" s="32">
        <v>0.93</v>
      </c>
      <c r="I23" s="32">
        <v>0</v>
      </c>
      <c r="K23" s="65"/>
    </row>
    <row r="24" spans="1:11" ht="17.25" customHeight="1" x14ac:dyDescent="0.2">
      <c r="A24" s="6" t="s">
        <v>13</v>
      </c>
      <c r="B24" s="5" t="s">
        <v>144</v>
      </c>
      <c r="C24" s="7" t="s">
        <v>145</v>
      </c>
      <c r="D24" s="6" t="s">
        <v>65</v>
      </c>
      <c r="E24" s="32">
        <f>H19</f>
        <v>1.2790000000000001</v>
      </c>
      <c r="F24" s="67"/>
      <c r="G24" s="67">
        <f t="shared" si="7"/>
        <v>0</v>
      </c>
      <c r="H24" s="32">
        <v>0</v>
      </c>
      <c r="I24" s="32">
        <v>0</v>
      </c>
      <c r="K24" s="65"/>
    </row>
    <row r="25" spans="1:11" ht="26.25" customHeight="1" x14ac:dyDescent="0.2">
      <c r="A25" s="6" t="s">
        <v>14</v>
      </c>
      <c r="B25" s="5" t="s">
        <v>146</v>
      </c>
      <c r="C25" s="7" t="s">
        <v>147</v>
      </c>
      <c r="D25" s="6" t="s">
        <v>65</v>
      </c>
      <c r="E25" s="32">
        <f>H19</f>
        <v>1.2790000000000001</v>
      </c>
      <c r="F25" s="67"/>
      <c r="G25" s="67">
        <f t="shared" si="7"/>
        <v>0</v>
      </c>
      <c r="H25" s="32">
        <v>0</v>
      </c>
      <c r="I25" s="32">
        <v>0</v>
      </c>
      <c r="K25" s="65"/>
    </row>
    <row r="26" spans="1:11" ht="6" customHeight="1" thickBot="1" x14ac:dyDescent="0.25">
      <c r="A26" s="24"/>
      <c r="F26" s="68"/>
      <c r="G26" s="68"/>
    </row>
    <row r="27" spans="1:11" ht="20.25" customHeight="1" thickBot="1" x14ac:dyDescent="0.25">
      <c r="A27" s="24"/>
      <c r="C27" s="27" t="s">
        <v>164</v>
      </c>
      <c r="D27" s="28"/>
      <c r="E27" s="29"/>
      <c r="F27" s="69"/>
      <c r="G27" s="70">
        <f>G18+G6</f>
        <v>0</v>
      </c>
      <c r="H27" s="30" t="s">
        <v>165</v>
      </c>
    </row>
    <row r="28" spans="1:11" x14ac:dyDescent="0.2">
      <c r="A28" s="24"/>
    </row>
    <row r="29" spans="1:11" x14ac:dyDescent="0.2">
      <c r="A29" s="24"/>
    </row>
    <row r="30" spans="1:11" x14ac:dyDescent="0.2">
      <c r="A30" s="24"/>
    </row>
    <row r="31" spans="1:11" x14ac:dyDescent="0.2">
      <c r="A31" s="24"/>
    </row>
    <row r="32" spans="1:11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/>
    </row>
    <row r="37" spans="1:1" x14ac:dyDescent="0.2">
      <c r="A37" s="24"/>
    </row>
    <row r="38" spans="1:1" x14ac:dyDescent="0.2">
      <c r="A38" s="24"/>
    </row>
    <row r="39" spans="1:1" x14ac:dyDescent="0.2">
      <c r="A39" s="24"/>
    </row>
    <row r="40" spans="1:1" x14ac:dyDescent="0.2">
      <c r="A40" s="24"/>
    </row>
    <row r="41" spans="1:1" x14ac:dyDescent="0.2">
      <c r="A41" s="24"/>
    </row>
    <row r="42" spans="1:1" x14ac:dyDescent="0.2">
      <c r="A42" s="24"/>
    </row>
    <row r="43" spans="1:1" x14ac:dyDescent="0.2">
      <c r="A43" s="24"/>
    </row>
    <row r="44" spans="1:1" x14ac:dyDescent="0.2">
      <c r="A44" s="24"/>
    </row>
    <row r="45" spans="1:1" x14ac:dyDescent="0.2">
      <c r="A45" s="24"/>
    </row>
    <row r="46" spans="1:1" x14ac:dyDescent="0.2">
      <c r="A46" s="24"/>
    </row>
    <row r="47" spans="1:1" x14ac:dyDescent="0.2">
      <c r="A47" s="24"/>
    </row>
    <row r="48" spans="1:1" x14ac:dyDescent="0.2">
      <c r="A48" s="24"/>
    </row>
    <row r="49" spans="1:1" x14ac:dyDescent="0.2">
      <c r="A49" s="24"/>
    </row>
    <row r="50" spans="1:1" x14ac:dyDescent="0.2">
      <c r="A50" s="24"/>
    </row>
    <row r="51" spans="1:1" x14ac:dyDescent="0.2">
      <c r="A51" s="24"/>
    </row>
    <row r="52" spans="1:1" x14ac:dyDescent="0.2">
      <c r="A52" s="24"/>
    </row>
    <row r="53" spans="1:1" x14ac:dyDescent="0.2">
      <c r="A53" s="24"/>
    </row>
    <row r="54" spans="1:1" x14ac:dyDescent="0.2">
      <c r="A54" s="24"/>
    </row>
    <row r="55" spans="1:1" x14ac:dyDescent="0.2">
      <c r="A55" s="24"/>
    </row>
    <row r="56" spans="1:1" x14ac:dyDescent="0.2">
      <c r="A56" s="24"/>
    </row>
    <row r="57" spans="1:1" x14ac:dyDescent="0.2">
      <c r="A57" s="24"/>
    </row>
    <row r="58" spans="1:1" x14ac:dyDescent="0.2">
      <c r="A58" s="24"/>
    </row>
    <row r="59" spans="1:1" x14ac:dyDescent="0.2">
      <c r="A59" s="24"/>
    </row>
    <row r="60" spans="1:1" x14ac:dyDescent="0.2">
      <c r="A60" s="24"/>
    </row>
    <row r="61" spans="1:1" x14ac:dyDescent="0.2">
      <c r="A61" s="24"/>
    </row>
    <row r="62" spans="1:1" x14ac:dyDescent="0.2">
      <c r="A62" s="24"/>
    </row>
    <row r="63" spans="1:1" x14ac:dyDescent="0.2">
      <c r="A63" s="24"/>
    </row>
    <row r="64" spans="1:1" x14ac:dyDescent="0.2">
      <c r="A64" s="24"/>
    </row>
    <row r="65" spans="1:1" x14ac:dyDescent="0.2">
      <c r="A65" s="24"/>
    </row>
    <row r="66" spans="1:1" x14ac:dyDescent="0.2">
      <c r="A66" s="24"/>
    </row>
    <row r="67" spans="1:1" x14ac:dyDescent="0.2">
      <c r="A67" s="24"/>
    </row>
    <row r="68" spans="1:1" x14ac:dyDescent="0.2">
      <c r="A68" s="24"/>
    </row>
    <row r="69" spans="1:1" x14ac:dyDescent="0.2">
      <c r="A69" s="24"/>
    </row>
    <row r="70" spans="1:1" x14ac:dyDescent="0.2">
      <c r="A70" s="24"/>
    </row>
    <row r="71" spans="1:1" x14ac:dyDescent="0.2">
      <c r="A71" s="24"/>
    </row>
    <row r="72" spans="1:1" x14ac:dyDescent="0.2">
      <c r="A72" s="24"/>
    </row>
    <row r="73" spans="1:1" x14ac:dyDescent="0.2">
      <c r="A73" s="24"/>
    </row>
    <row r="74" spans="1:1" x14ac:dyDescent="0.2">
      <c r="A74" s="24"/>
    </row>
    <row r="75" spans="1:1" x14ac:dyDescent="0.2">
      <c r="A75" s="24"/>
    </row>
    <row r="76" spans="1:1" x14ac:dyDescent="0.2">
      <c r="A76" s="24"/>
    </row>
    <row r="77" spans="1:1" x14ac:dyDescent="0.2">
      <c r="A77" s="24"/>
    </row>
    <row r="78" spans="1:1" x14ac:dyDescent="0.2">
      <c r="A78" s="24"/>
    </row>
    <row r="79" spans="1:1" x14ac:dyDescent="0.2">
      <c r="A79" s="24"/>
    </row>
    <row r="80" spans="1:1" x14ac:dyDescent="0.2">
      <c r="A80" s="24"/>
    </row>
    <row r="81" spans="1:1" x14ac:dyDescent="0.2">
      <c r="A81" s="24"/>
    </row>
    <row r="82" spans="1:1" x14ac:dyDescent="0.2">
      <c r="A82" s="24"/>
    </row>
    <row r="83" spans="1:1" x14ac:dyDescent="0.2">
      <c r="A83" s="24"/>
    </row>
    <row r="84" spans="1:1" x14ac:dyDescent="0.2">
      <c r="A84" s="24"/>
    </row>
    <row r="85" spans="1:1" x14ac:dyDescent="0.2">
      <c r="A85" s="24"/>
    </row>
    <row r="86" spans="1:1" x14ac:dyDescent="0.2">
      <c r="A86" s="24"/>
    </row>
    <row r="87" spans="1:1" x14ac:dyDescent="0.2">
      <c r="A87" s="24"/>
    </row>
    <row r="88" spans="1:1" x14ac:dyDescent="0.2">
      <c r="A88" s="24"/>
    </row>
    <row r="89" spans="1:1" x14ac:dyDescent="0.2">
      <c r="A89" s="24"/>
    </row>
    <row r="90" spans="1:1" x14ac:dyDescent="0.2">
      <c r="A90" s="24"/>
    </row>
    <row r="91" spans="1:1" x14ac:dyDescent="0.2">
      <c r="A91" s="24"/>
    </row>
    <row r="92" spans="1:1" x14ac:dyDescent="0.2">
      <c r="A92" s="24"/>
    </row>
    <row r="93" spans="1:1" x14ac:dyDescent="0.2">
      <c r="A93" s="24"/>
    </row>
    <row r="94" spans="1:1" x14ac:dyDescent="0.2">
      <c r="A94" s="24"/>
    </row>
    <row r="95" spans="1:1" x14ac:dyDescent="0.2">
      <c r="A95" s="24"/>
    </row>
    <row r="96" spans="1:1" x14ac:dyDescent="0.2">
      <c r="A96" s="24"/>
    </row>
    <row r="97" spans="1:1" x14ac:dyDescent="0.2">
      <c r="A97" s="24"/>
    </row>
    <row r="98" spans="1:1" x14ac:dyDescent="0.2">
      <c r="A98" s="24"/>
    </row>
    <row r="99" spans="1:1" x14ac:dyDescent="0.2">
      <c r="A99" s="24"/>
    </row>
    <row r="100" spans="1:1" x14ac:dyDescent="0.2">
      <c r="A100" s="24"/>
    </row>
    <row r="101" spans="1:1" x14ac:dyDescent="0.2">
      <c r="A101" s="24"/>
    </row>
    <row r="102" spans="1:1" x14ac:dyDescent="0.2">
      <c r="A102" s="24"/>
    </row>
    <row r="103" spans="1:1" x14ac:dyDescent="0.2">
      <c r="A103" s="24"/>
    </row>
    <row r="104" spans="1:1" x14ac:dyDescent="0.2">
      <c r="A104" s="24"/>
    </row>
    <row r="105" spans="1:1" x14ac:dyDescent="0.2">
      <c r="A105" s="24"/>
    </row>
    <row r="106" spans="1:1" x14ac:dyDescent="0.2">
      <c r="A106" s="24"/>
    </row>
    <row r="107" spans="1:1" x14ac:dyDescent="0.2">
      <c r="A107" s="24"/>
    </row>
    <row r="108" spans="1:1" x14ac:dyDescent="0.2">
      <c r="A108" s="24"/>
    </row>
    <row r="109" spans="1:1" x14ac:dyDescent="0.2">
      <c r="A109" s="24"/>
    </row>
    <row r="110" spans="1:1" x14ac:dyDescent="0.2">
      <c r="A110" s="24"/>
    </row>
    <row r="111" spans="1:1" x14ac:dyDescent="0.2">
      <c r="A111" s="24"/>
    </row>
    <row r="112" spans="1:1" x14ac:dyDescent="0.2">
      <c r="A112" s="24"/>
    </row>
    <row r="113" spans="1:1" x14ac:dyDescent="0.2">
      <c r="A113" s="24"/>
    </row>
    <row r="114" spans="1:1" x14ac:dyDescent="0.2">
      <c r="A114" s="24"/>
    </row>
    <row r="115" spans="1:1" x14ac:dyDescent="0.2">
      <c r="A115" s="24"/>
    </row>
    <row r="116" spans="1:1" x14ac:dyDescent="0.2">
      <c r="A116" s="24"/>
    </row>
    <row r="117" spans="1:1" x14ac:dyDescent="0.2">
      <c r="A117" s="24"/>
    </row>
    <row r="118" spans="1:1" x14ac:dyDescent="0.2">
      <c r="A118" s="24"/>
    </row>
    <row r="119" spans="1:1" x14ac:dyDescent="0.2">
      <c r="A119" s="24"/>
    </row>
    <row r="120" spans="1:1" x14ac:dyDescent="0.2">
      <c r="A120" s="24"/>
    </row>
    <row r="121" spans="1:1" x14ac:dyDescent="0.2">
      <c r="A121" s="24"/>
    </row>
    <row r="122" spans="1:1" x14ac:dyDescent="0.2">
      <c r="A122" s="24"/>
    </row>
    <row r="123" spans="1:1" x14ac:dyDescent="0.2">
      <c r="A123" s="24"/>
    </row>
    <row r="124" spans="1:1" x14ac:dyDescent="0.2">
      <c r="A124" s="24"/>
    </row>
    <row r="125" spans="1:1" x14ac:dyDescent="0.2">
      <c r="A125" s="24"/>
    </row>
    <row r="126" spans="1:1" x14ac:dyDescent="0.2">
      <c r="A126" s="24"/>
    </row>
    <row r="127" spans="1:1" x14ac:dyDescent="0.2">
      <c r="A127" s="24"/>
    </row>
    <row r="128" spans="1:1" x14ac:dyDescent="0.2">
      <c r="A128" s="24"/>
    </row>
    <row r="129" spans="1:1" x14ac:dyDescent="0.2">
      <c r="A129" s="24"/>
    </row>
    <row r="130" spans="1:1" x14ac:dyDescent="0.2">
      <c r="A130" s="24"/>
    </row>
    <row r="131" spans="1:1" x14ac:dyDescent="0.2">
      <c r="A131" s="24"/>
    </row>
    <row r="132" spans="1:1" x14ac:dyDescent="0.2">
      <c r="A132" s="24"/>
    </row>
    <row r="133" spans="1:1" x14ac:dyDescent="0.2">
      <c r="A133" s="24"/>
    </row>
    <row r="134" spans="1:1" x14ac:dyDescent="0.2">
      <c r="A134" s="24"/>
    </row>
    <row r="135" spans="1:1" x14ac:dyDescent="0.2">
      <c r="A135" s="24"/>
    </row>
    <row r="136" spans="1:1" x14ac:dyDescent="0.2">
      <c r="A136" s="24"/>
    </row>
    <row r="137" spans="1:1" x14ac:dyDescent="0.2">
      <c r="A137" s="24"/>
    </row>
    <row r="138" spans="1:1" x14ac:dyDescent="0.2">
      <c r="A138" s="24"/>
    </row>
    <row r="139" spans="1:1" x14ac:dyDescent="0.2">
      <c r="A139" s="24"/>
    </row>
    <row r="140" spans="1:1" x14ac:dyDescent="0.2">
      <c r="A140" s="24"/>
    </row>
    <row r="141" spans="1:1" x14ac:dyDescent="0.2">
      <c r="A141" s="24"/>
    </row>
    <row r="142" spans="1:1" x14ac:dyDescent="0.2">
      <c r="A142" s="24"/>
    </row>
    <row r="143" spans="1:1" x14ac:dyDescent="0.2">
      <c r="A143" s="24"/>
    </row>
    <row r="144" spans="1:1" x14ac:dyDescent="0.2">
      <c r="A144" s="24"/>
    </row>
    <row r="145" spans="1:1" x14ac:dyDescent="0.2">
      <c r="A145" s="24"/>
    </row>
    <row r="146" spans="1:1" x14ac:dyDescent="0.2">
      <c r="A146" s="24"/>
    </row>
    <row r="147" spans="1:1" x14ac:dyDescent="0.2">
      <c r="A147" s="24"/>
    </row>
    <row r="148" spans="1:1" x14ac:dyDescent="0.2">
      <c r="A148" s="24"/>
    </row>
    <row r="149" spans="1:1" x14ac:dyDescent="0.2">
      <c r="A149" s="24"/>
    </row>
    <row r="150" spans="1:1" x14ac:dyDescent="0.2">
      <c r="A150" s="24"/>
    </row>
    <row r="151" spans="1:1" x14ac:dyDescent="0.2">
      <c r="A151" s="24"/>
    </row>
    <row r="152" spans="1:1" x14ac:dyDescent="0.2">
      <c r="A152" s="24"/>
    </row>
    <row r="153" spans="1:1" x14ac:dyDescent="0.2">
      <c r="A153" s="24"/>
    </row>
    <row r="154" spans="1:1" x14ac:dyDescent="0.2">
      <c r="A154" s="24"/>
    </row>
    <row r="155" spans="1:1" x14ac:dyDescent="0.2">
      <c r="A155" s="24"/>
    </row>
    <row r="156" spans="1:1" x14ac:dyDescent="0.2">
      <c r="A156" s="24"/>
    </row>
    <row r="157" spans="1:1" x14ac:dyDescent="0.2">
      <c r="A157" s="24"/>
    </row>
    <row r="158" spans="1:1" x14ac:dyDescent="0.2">
      <c r="A158" s="24"/>
    </row>
    <row r="159" spans="1:1" x14ac:dyDescent="0.2">
      <c r="A159" s="24"/>
    </row>
    <row r="160" spans="1:1" x14ac:dyDescent="0.2">
      <c r="A160" s="24"/>
    </row>
    <row r="161" spans="1:1" x14ac:dyDescent="0.2">
      <c r="A161" s="24"/>
    </row>
    <row r="162" spans="1:1" x14ac:dyDescent="0.2">
      <c r="A162" s="24"/>
    </row>
    <row r="163" spans="1:1" x14ac:dyDescent="0.2">
      <c r="A163" s="24"/>
    </row>
    <row r="164" spans="1:1" x14ac:dyDescent="0.2">
      <c r="A164" s="24"/>
    </row>
    <row r="165" spans="1:1" x14ac:dyDescent="0.2">
      <c r="A165" s="24"/>
    </row>
    <row r="166" spans="1:1" x14ac:dyDescent="0.2">
      <c r="A166" s="24"/>
    </row>
    <row r="167" spans="1:1" x14ac:dyDescent="0.2">
      <c r="A167" s="24"/>
    </row>
    <row r="168" spans="1:1" x14ac:dyDescent="0.2">
      <c r="A168" s="24"/>
    </row>
    <row r="169" spans="1:1" x14ac:dyDescent="0.2">
      <c r="A169" s="24"/>
    </row>
    <row r="170" spans="1:1" x14ac:dyDescent="0.2">
      <c r="A170" s="24"/>
    </row>
    <row r="171" spans="1:1" x14ac:dyDescent="0.2">
      <c r="A171" s="24"/>
    </row>
    <row r="172" spans="1:1" x14ac:dyDescent="0.2">
      <c r="A172" s="24"/>
    </row>
    <row r="173" spans="1:1" x14ac:dyDescent="0.2">
      <c r="A173" s="24"/>
    </row>
    <row r="174" spans="1:1" x14ac:dyDescent="0.2">
      <c r="A174" s="24"/>
    </row>
    <row r="175" spans="1:1" x14ac:dyDescent="0.2">
      <c r="A175" s="24"/>
    </row>
    <row r="176" spans="1:1" x14ac:dyDescent="0.2">
      <c r="A176" s="24"/>
    </row>
    <row r="177" spans="1:1" x14ac:dyDescent="0.2">
      <c r="A177" s="24"/>
    </row>
    <row r="178" spans="1:1" x14ac:dyDescent="0.2">
      <c r="A178" s="24"/>
    </row>
    <row r="179" spans="1:1" x14ac:dyDescent="0.2">
      <c r="A179" s="24"/>
    </row>
    <row r="180" spans="1:1" x14ac:dyDescent="0.2">
      <c r="A180" s="24"/>
    </row>
    <row r="181" spans="1:1" x14ac:dyDescent="0.2">
      <c r="A181" s="24"/>
    </row>
    <row r="182" spans="1:1" x14ac:dyDescent="0.2">
      <c r="A182" s="24"/>
    </row>
    <row r="183" spans="1:1" x14ac:dyDescent="0.2">
      <c r="A183" s="24"/>
    </row>
    <row r="184" spans="1:1" x14ac:dyDescent="0.2">
      <c r="A184" s="24"/>
    </row>
    <row r="185" spans="1:1" x14ac:dyDescent="0.2">
      <c r="A185" s="24"/>
    </row>
    <row r="186" spans="1:1" x14ac:dyDescent="0.2">
      <c r="A186" s="24"/>
    </row>
  </sheetData>
  <pageMargins left="0.19685039370078741" right="0.19685039370078741" top="0.19685039370078741" bottom="0.19685039370078741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7"/>
  <sheetViews>
    <sheetView showGridLines="0" workbookViewId="0">
      <selection activeCell="F23" sqref="F23"/>
    </sheetView>
  </sheetViews>
  <sheetFormatPr defaultColWidth="9.140625" defaultRowHeight="12.75" x14ac:dyDescent="0.2"/>
  <cols>
    <col min="1" max="1" width="4.5703125" style="1" customWidth="1"/>
    <col min="2" max="2" width="11" style="1" customWidth="1"/>
    <col min="3" max="3" width="62.7109375" style="1" customWidth="1"/>
    <col min="4" max="4" width="4.5703125" style="24" customWidth="1"/>
    <col min="5" max="5" width="11.28515625" style="1" customWidth="1"/>
    <col min="6" max="6" width="10.85546875" style="1" customWidth="1"/>
    <col min="7" max="7" width="14.7109375" style="1" customWidth="1"/>
    <col min="8" max="8" width="12.42578125" style="1" customWidth="1"/>
    <col min="9" max="9" width="11.42578125" style="1" customWidth="1"/>
    <col min="10" max="16384" width="9.140625" style="1"/>
  </cols>
  <sheetData>
    <row r="1" spans="1:11" s="15" customFormat="1" ht="15" customHeight="1" x14ac:dyDescent="0.25">
      <c r="A1" s="15" t="s">
        <v>160</v>
      </c>
      <c r="D1" s="23"/>
    </row>
    <row r="2" spans="1:11" s="15" customFormat="1" ht="15" customHeight="1" x14ac:dyDescent="0.25">
      <c r="A2" s="15" t="s">
        <v>161</v>
      </c>
      <c r="D2" s="23"/>
    </row>
    <row r="3" spans="1:11" s="15" customFormat="1" ht="15" customHeight="1" x14ac:dyDescent="0.25">
      <c r="A3" s="15" t="s">
        <v>170</v>
      </c>
      <c r="D3" s="23"/>
    </row>
    <row r="4" spans="1:11" ht="6" customHeight="1" x14ac:dyDescent="0.2"/>
    <row r="5" spans="1:11" s="13" customFormat="1" ht="29.25" customHeight="1" x14ac:dyDescent="0.2">
      <c r="A5" s="17" t="s">
        <v>0</v>
      </c>
      <c r="B5" s="17" t="s">
        <v>24</v>
      </c>
      <c r="C5" s="17" t="s">
        <v>42</v>
      </c>
      <c r="D5" s="17" t="s">
        <v>63</v>
      </c>
      <c r="E5" s="17" t="s">
        <v>67</v>
      </c>
      <c r="F5" s="17" t="s">
        <v>159</v>
      </c>
      <c r="G5" s="17" t="s">
        <v>68</v>
      </c>
      <c r="H5" s="17" t="s">
        <v>69</v>
      </c>
      <c r="I5" s="17" t="s">
        <v>70</v>
      </c>
    </row>
    <row r="6" spans="1:11" ht="17.25" customHeight="1" x14ac:dyDescent="0.2">
      <c r="A6" s="3"/>
      <c r="B6" s="2" t="s">
        <v>23</v>
      </c>
      <c r="C6" s="4" t="s">
        <v>43</v>
      </c>
      <c r="D6" s="3"/>
      <c r="E6" s="31"/>
      <c r="F6" s="66"/>
      <c r="G6" s="66">
        <f>G7+G15</f>
        <v>0</v>
      </c>
      <c r="H6" s="31">
        <f t="shared" ref="H6:I6" si="0">H7+H15</f>
        <v>0.13900000000000001</v>
      </c>
      <c r="I6" s="31">
        <f t="shared" si="0"/>
        <v>0</v>
      </c>
    </row>
    <row r="7" spans="1:11" ht="17.25" customHeight="1" x14ac:dyDescent="0.2">
      <c r="A7" s="3"/>
      <c r="B7" s="2" t="s">
        <v>1</v>
      </c>
      <c r="C7" s="4" t="s">
        <v>44</v>
      </c>
      <c r="D7" s="3"/>
      <c r="E7" s="31"/>
      <c r="F7" s="66"/>
      <c r="G7" s="66">
        <f>SUM(G8:G14)</f>
        <v>0</v>
      </c>
      <c r="H7" s="31">
        <f t="shared" ref="H7:I7" si="1">SUM(H8:H14)</f>
        <v>0.13900000000000001</v>
      </c>
      <c r="I7" s="31">
        <f t="shared" si="1"/>
        <v>0</v>
      </c>
    </row>
    <row r="8" spans="1:11" ht="26.25" customHeight="1" x14ac:dyDescent="0.2">
      <c r="A8" s="6" t="s">
        <v>1</v>
      </c>
      <c r="B8" s="5" t="s">
        <v>148</v>
      </c>
      <c r="C8" s="7" t="s">
        <v>149</v>
      </c>
      <c r="D8" s="6" t="s">
        <v>64</v>
      </c>
      <c r="E8" s="32">
        <v>41.2</v>
      </c>
      <c r="F8" s="67"/>
      <c r="G8" s="67">
        <f>E8*F8</f>
        <v>0</v>
      </c>
      <c r="H8" s="32">
        <v>0</v>
      </c>
      <c r="I8" s="32">
        <v>0</v>
      </c>
      <c r="K8" s="65"/>
    </row>
    <row r="9" spans="1:11" ht="26.25" customHeight="1" x14ac:dyDescent="0.2">
      <c r="A9" s="6" t="s">
        <v>2</v>
      </c>
      <c r="B9" s="5" t="s">
        <v>114</v>
      </c>
      <c r="C9" s="7" t="s">
        <v>113</v>
      </c>
      <c r="D9" s="6" t="s">
        <v>64</v>
      </c>
      <c r="E9" s="32">
        <v>41.2</v>
      </c>
      <c r="F9" s="67"/>
      <c r="G9" s="67">
        <f t="shared" ref="G9:G13" si="2">E9*F9</f>
        <v>0</v>
      </c>
      <c r="H9" s="32">
        <v>0</v>
      </c>
      <c r="I9" s="32">
        <v>0</v>
      </c>
      <c r="K9" s="65"/>
    </row>
    <row r="10" spans="1:11" ht="35.25" customHeight="1" x14ac:dyDescent="0.2">
      <c r="A10" s="6" t="s">
        <v>3</v>
      </c>
      <c r="B10" s="5" t="s">
        <v>112</v>
      </c>
      <c r="C10" s="7" t="s">
        <v>111</v>
      </c>
      <c r="D10" s="6" t="s">
        <v>64</v>
      </c>
      <c r="E10" s="32">
        <f>E9*12</f>
        <v>494.40000000000003</v>
      </c>
      <c r="F10" s="67"/>
      <c r="G10" s="67">
        <f t="shared" si="2"/>
        <v>0</v>
      </c>
      <c r="H10" s="32">
        <v>0</v>
      </c>
      <c r="I10" s="32">
        <v>0</v>
      </c>
      <c r="K10" s="65"/>
    </row>
    <row r="11" spans="1:11" ht="26.25" customHeight="1" x14ac:dyDescent="0.2">
      <c r="A11" s="6" t="s">
        <v>4</v>
      </c>
      <c r="B11" s="5" t="s">
        <v>150</v>
      </c>
      <c r="C11" s="7" t="s">
        <v>151</v>
      </c>
      <c r="D11" s="6" t="s">
        <v>66</v>
      </c>
      <c r="E11" s="32">
        <v>206</v>
      </c>
      <c r="F11" s="67"/>
      <c r="G11" s="67">
        <f t="shared" si="2"/>
        <v>0</v>
      </c>
      <c r="H11" s="32">
        <v>0</v>
      </c>
      <c r="I11" s="32">
        <v>0</v>
      </c>
      <c r="K11" s="65"/>
    </row>
    <row r="12" spans="1:11" ht="17.25" customHeight="1" x14ac:dyDescent="0.2">
      <c r="A12" s="6" t="s">
        <v>5</v>
      </c>
      <c r="B12" s="5" t="s">
        <v>152</v>
      </c>
      <c r="C12" s="7" t="s">
        <v>153</v>
      </c>
      <c r="D12" s="6" t="s">
        <v>66</v>
      </c>
      <c r="E12" s="32">
        <v>206</v>
      </c>
      <c r="F12" s="67"/>
      <c r="G12" s="67">
        <f t="shared" si="2"/>
        <v>0</v>
      </c>
      <c r="H12" s="32">
        <v>0.13200000000000001</v>
      </c>
      <c r="I12" s="32">
        <v>0</v>
      </c>
      <c r="K12" s="65"/>
    </row>
    <row r="13" spans="1:11" ht="17.25" customHeight="1" x14ac:dyDescent="0.2">
      <c r="A13" s="6" t="s">
        <v>6</v>
      </c>
      <c r="B13" s="5" t="s">
        <v>154</v>
      </c>
      <c r="C13" s="7" t="s">
        <v>155</v>
      </c>
      <c r="D13" s="6" t="s">
        <v>156</v>
      </c>
      <c r="E13" s="32">
        <v>6.3650000000000002</v>
      </c>
      <c r="F13" s="67"/>
      <c r="G13" s="67">
        <f t="shared" si="2"/>
        <v>0</v>
      </c>
      <c r="H13" s="32">
        <v>6.0000000000000001E-3</v>
      </c>
      <c r="I13" s="32">
        <v>0</v>
      </c>
      <c r="K13" s="65"/>
    </row>
    <row r="14" spans="1:11" ht="17.25" customHeight="1" x14ac:dyDescent="0.2">
      <c r="A14" s="6" t="s">
        <v>7</v>
      </c>
      <c r="B14" s="5" t="s">
        <v>188</v>
      </c>
      <c r="C14" s="7" t="s">
        <v>189</v>
      </c>
      <c r="D14" s="6" t="s">
        <v>64</v>
      </c>
      <c r="E14" s="32">
        <v>5</v>
      </c>
      <c r="F14" s="67"/>
      <c r="G14" s="67">
        <f t="shared" ref="G14" si="3">E14*F14</f>
        <v>0</v>
      </c>
      <c r="H14" s="32">
        <v>1E-3</v>
      </c>
      <c r="I14" s="32">
        <v>0</v>
      </c>
      <c r="K14" s="65"/>
    </row>
    <row r="15" spans="1:11" ht="17.25" customHeight="1" x14ac:dyDescent="0.2">
      <c r="A15" s="3"/>
      <c r="B15" s="2" t="s">
        <v>98</v>
      </c>
      <c r="C15" s="4" t="s">
        <v>97</v>
      </c>
      <c r="D15" s="3"/>
      <c r="E15" s="31"/>
      <c r="F15" s="66"/>
      <c r="G15" s="66">
        <f>G16</f>
        <v>0</v>
      </c>
      <c r="H15" s="31">
        <f t="shared" ref="H15:I15" si="4">H16</f>
        <v>0</v>
      </c>
      <c r="I15" s="31">
        <f t="shared" si="4"/>
        <v>0</v>
      </c>
      <c r="K15" s="65"/>
    </row>
    <row r="16" spans="1:11" ht="26.25" customHeight="1" x14ac:dyDescent="0.2">
      <c r="A16" s="6" t="s">
        <v>8</v>
      </c>
      <c r="B16" s="5" t="s">
        <v>157</v>
      </c>
      <c r="C16" s="7" t="s">
        <v>158</v>
      </c>
      <c r="D16" s="6" t="s">
        <v>65</v>
      </c>
      <c r="E16" s="32">
        <f>H6</f>
        <v>0.13900000000000001</v>
      </c>
      <c r="F16" s="67"/>
      <c r="G16" s="67">
        <f>E16*F16</f>
        <v>0</v>
      </c>
      <c r="H16" s="32">
        <v>0</v>
      </c>
      <c r="I16" s="32">
        <v>0</v>
      </c>
      <c r="K16" s="65"/>
    </row>
    <row r="17" spans="1:8" ht="6" customHeight="1" thickBot="1" x14ac:dyDescent="0.25">
      <c r="A17" s="24"/>
      <c r="F17" s="68"/>
      <c r="G17" s="68"/>
    </row>
    <row r="18" spans="1:8" ht="20.25" customHeight="1" thickBot="1" x14ac:dyDescent="0.25">
      <c r="A18" s="24"/>
      <c r="C18" s="27" t="s">
        <v>164</v>
      </c>
      <c r="D18" s="28"/>
      <c r="E18" s="29"/>
      <c r="F18" s="69"/>
      <c r="G18" s="70">
        <f>G6</f>
        <v>0</v>
      </c>
      <c r="H18" s="30" t="s">
        <v>165</v>
      </c>
    </row>
    <row r="19" spans="1:8" x14ac:dyDescent="0.2">
      <c r="A19" s="24"/>
    </row>
    <row r="20" spans="1:8" x14ac:dyDescent="0.2">
      <c r="A20" s="24"/>
    </row>
    <row r="21" spans="1:8" x14ac:dyDescent="0.2">
      <c r="A21" s="24"/>
    </row>
    <row r="22" spans="1:8" x14ac:dyDescent="0.2">
      <c r="A22" s="24"/>
    </row>
    <row r="23" spans="1:8" x14ac:dyDescent="0.2">
      <c r="A23" s="24"/>
    </row>
    <row r="24" spans="1:8" x14ac:dyDescent="0.2">
      <c r="A24" s="24"/>
    </row>
    <row r="25" spans="1:8" x14ac:dyDescent="0.2">
      <c r="A25" s="24"/>
    </row>
    <row r="26" spans="1:8" x14ac:dyDescent="0.2">
      <c r="A26" s="24"/>
    </row>
    <row r="27" spans="1:8" x14ac:dyDescent="0.2">
      <c r="A27" s="24"/>
    </row>
    <row r="28" spans="1:8" x14ac:dyDescent="0.2">
      <c r="A28" s="24"/>
    </row>
    <row r="29" spans="1:8" x14ac:dyDescent="0.2">
      <c r="A29" s="24"/>
    </row>
    <row r="30" spans="1:8" x14ac:dyDescent="0.2">
      <c r="A30" s="24"/>
    </row>
    <row r="31" spans="1:8" x14ac:dyDescent="0.2">
      <c r="A31" s="24"/>
    </row>
    <row r="32" spans="1:8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/>
    </row>
    <row r="37" spans="1:1" x14ac:dyDescent="0.2">
      <c r="A37" s="24"/>
    </row>
    <row r="38" spans="1:1" x14ac:dyDescent="0.2">
      <c r="A38" s="24"/>
    </row>
    <row r="39" spans="1:1" x14ac:dyDescent="0.2">
      <c r="A39" s="24"/>
    </row>
    <row r="40" spans="1:1" x14ac:dyDescent="0.2">
      <c r="A40" s="24"/>
    </row>
    <row r="41" spans="1:1" x14ac:dyDescent="0.2">
      <c r="A41" s="24"/>
    </row>
    <row r="42" spans="1:1" x14ac:dyDescent="0.2">
      <c r="A42" s="24"/>
    </row>
    <row r="43" spans="1:1" x14ac:dyDescent="0.2">
      <c r="A43" s="24"/>
    </row>
    <row r="44" spans="1:1" x14ac:dyDescent="0.2">
      <c r="A44" s="24"/>
    </row>
    <row r="45" spans="1:1" x14ac:dyDescent="0.2">
      <c r="A45" s="24"/>
    </row>
    <row r="46" spans="1:1" x14ac:dyDescent="0.2">
      <c r="A46" s="24"/>
    </row>
    <row r="47" spans="1:1" x14ac:dyDescent="0.2">
      <c r="A47" s="24"/>
    </row>
    <row r="48" spans="1:1" x14ac:dyDescent="0.2">
      <c r="A48" s="24"/>
    </row>
    <row r="49" spans="1:1" x14ac:dyDescent="0.2">
      <c r="A49" s="24"/>
    </row>
    <row r="50" spans="1:1" x14ac:dyDescent="0.2">
      <c r="A50" s="24"/>
    </row>
    <row r="51" spans="1:1" x14ac:dyDescent="0.2">
      <c r="A51" s="24"/>
    </row>
    <row r="52" spans="1:1" x14ac:dyDescent="0.2">
      <c r="A52" s="24"/>
    </row>
    <row r="53" spans="1:1" x14ac:dyDescent="0.2">
      <c r="A53" s="24"/>
    </row>
    <row r="54" spans="1:1" x14ac:dyDescent="0.2">
      <c r="A54" s="24"/>
    </row>
    <row r="55" spans="1:1" x14ac:dyDescent="0.2">
      <c r="A55" s="24"/>
    </row>
    <row r="56" spans="1:1" x14ac:dyDescent="0.2">
      <c r="A56" s="24"/>
    </row>
    <row r="57" spans="1:1" x14ac:dyDescent="0.2">
      <c r="A57" s="24"/>
    </row>
    <row r="58" spans="1:1" x14ac:dyDescent="0.2">
      <c r="A58" s="24"/>
    </row>
    <row r="59" spans="1:1" x14ac:dyDescent="0.2">
      <c r="A59" s="24"/>
    </row>
    <row r="60" spans="1:1" x14ac:dyDescent="0.2">
      <c r="A60" s="24"/>
    </row>
    <row r="61" spans="1:1" x14ac:dyDescent="0.2">
      <c r="A61" s="24"/>
    </row>
    <row r="62" spans="1:1" x14ac:dyDescent="0.2">
      <c r="A62" s="24"/>
    </row>
    <row r="63" spans="1:1" x14ac:dyDescent="0.2">
      <c r="A63" s="24"/>
    </row>
    <row r="64" spans="1:1" x14ac:dyDescent="0.2">
      <c r="A64" s="24"/>
    </row>
    <row r="65" spans="1:1" x14ac:dyDescent="0.2">
      <c r="A65" s="24"/>
    </row>
    <row r="66" spans="1:1" x14ac:dyDescent="0.2">
      <c r="A66" s="24"/>
    </row>
    <row r="67" spans="1:1" x14ac:dyDescent="0.2">
      <c r="A67" s="24"/>
    </row>
    <row r="68" spans="1:1" x14ac:dyDescent="0.2">
      <c r="A68" s="24"/>
    </row>
    <row r="69" spans="1:1" x14ac:dyDescent="0.2">
      <c r="A69" s="24"/>
    </row>
    <row r="70" spans="1:1" x14ac:dyDescent="0.2">
      <c r="A70" s="24"/>
    </row>
    <row r="71" spans="1:1" x14ac:dyDescent="0.2">
      <c r="A71" s="24"/>
    </row>
    <row r="72" spans="1:1" x14ac:dyDescent="0.2">
      <c r="A72" s="24"/>
    </row>
    <row r="73" spans="1:1" x14ac:dyDescent="0.2">
      <c r="A73" s="24"/>
    </row>
    <row r="74" spans="1:1" x14ac:dyDescent="0.2">
      <c r="A74" s="24"/>
    </row>
    <row r="75" spans="1:1" x14ac:dyDescent="0.2">
      <c r="A75" s="24"/>
    </row>
    <row r="76" spans="1:1" x14ac:dyDescent="0.2">
      <c r="A76" s="24"/>
    </row>
    <row r="77" spans="1:1" x14ac:dyDescent="0.2">
      <c r="A77" s="24"/>
    </row>
    <row r="78" spans="1:1" x14ac:dyDescent="0.2">
      <c r="A78" s="24"/>
    </row>
    <row r="79" spans="1:1" x14ac:dyDescent="0.2">
      <c r="A79" s="24"/>
    </row>
    <row r="80" spans="1:1" x14ac:dyDescent="0.2">
      <c r="A80" s="24"/>
    </row>
    <row r="81" spans="1:1" x14ac:dyDescent="0.2">
      <c r="A81" s="24"/>
    </row>
    <row r="82" spans="1:1" x14ac:dyDescent="0.2">
      <c r="A82" s="24"/>
    </row>
    <row r="83" spans="1:1" x14ac:dyDescent="0.2">
      <c r="A83" s="24"/>
    </row>
    <row r="84" spans="1:1" x14ac:dyDescent="0.2">
      <c r="A84" s="24"/>
    </row>
    <row r="85" spans="1:1" x14ac:dyDescent="0.2">
      <c r="A85" s="24"/>
    </row>
    <row r="86" spans="1:1" x14ac:dyDescent="0.2">
      <c r="A86" s="24"/>
    </row>
    <row r="87" spans="1:1" x14ac:dyDescent="0.2">
      <c r="A87" s="24"/>
    </row>
    <row r="88" spans="1:1" x14ac:dyDescent="0.2">
      <c r="A88" s="24"/>
    </row>
    <row r="89" spans="1:1" x14ac:dyDescent="0.2">
      <c r="A89" s="24"/>
    </row>
    <row r="90" spans="1:1" x14ac:dyDescent="0.2">
      <c r="A90" s="24"/>
    </row>
    <row r="91" spans="1:1" x14ac:dyDescent="0.2">
      <c r="A91" s="24"/>
    </row>
    <row r="92" spans="1:1" x14ac:dyDescent="0.2">
      <c r="A92" s="24"/>
    </row>
    <row r="93" spans="1:1" x14ac:dyDescent="0.2">
      <c r="A93" s="24"/>
    </row>
    <row r="94" spans="1:1" x14ac:dyDescent="0.2">
      <c r="A94" s="24"/>
    </row>
    <row r="95" spans="1:1" x14ac:dyDescent="0.2">
      <c r="A95" s="24"/>
    </row>
    <row r="96" spans="1:1" x14ac:dyDescent="0.2">
      <c r="A96" s="24"/>
    </row>
    <row r="97" spans="1:1" x14ac:dyDescent="0.2">
      <c r="A97" s="24"/>
    </row>
    <row r="98" spans="1:1" x14ac:dyDescent="0.2">
      <c r="A98" s="24"/>
    </row>
    <row r="99" spans="1:1" x14ac:dyDescent="0.2">
      <c r="A99" s="24"/>
    </row>
    <row r="100" spans="1:1" x14ac:dyDescent="0.2">
      <c r="A100" s="24"/>
    </row>
    <row r="101" spans="1:1" x14ac:dyDescent="0.2">
      <c r="A101" s="24"/>
    </row>
    <row r="102" spans="1:1" x14ac:dyDescent="0.2">
      <c r="A102" s="24"/>
    </row>
    <row r="103" spans="1:1" x14ac:dyDescent="0.2">
      <c r="A103" s="24"/>
    </row>
    <row r="104" spans="1:1" x14ac:dyDescent="0.2">
      <c r="A104" s="24"/>
    </row>
    <row r="105" spans="1:1" x14ac:dyDescent="0.2">
      <c r="A105" s="24"/>
    </row>
    <row r="106" spans="1:1" x14ac:dyDescent="0.2">
      <c r="A106" s="24"/>
    </row>
    <row r="107" spans="1:1" x14ac:dyDescent="0.2">
      <c r="A107" s="24"/>
    </row>
    <row r="108" spans="1:1" x14ac:dyDescent="0.2">
      <c r="A108" s="24"/>
    </row>
    <row r="109" spans="1:1" x14ac:dyDescent="0.2">
      <c r="A109" s="24"/>
    </row>
    <row r="110" spans="1:1" x14ac:dyDescent="0.2">
      <c r="A110" s="24"/>
    </row>
    <row r="111" spans="1:1" x14ac:dyDescent="0.2">
      <c r="A111" s="24"/>
    </row>
    <row r="112" spans="1:1" x14ac:dyDescent="0.2">
      <c r="A112" s="24"/>
    </row>
    <row r="113" spans="1:1" x14ac:dyDescent="0.2">
      <c r="A113" s="24"/>
    </row>
    <row r="114" spans="1:1" x14ac:dyDescent="0.2">
      <c r="A114" s="24"/>
    </row>
    <row r="115" spans="1:1" x14ac:dyDescent="0.2">
      <c r="A115" s="24"/>
    </row>
    <row r="116" spans="1:1" x14ac:dyDescent="0.2">
      <c r="A116" s="24"/>
    </row>
    <row r="117" spans="1:1" x14ac:dyDescent="0.2">
      <c r="A117" s="24"/>
    </row>
    <row r="118" spans="1:1" x14ac:dyDescent="0.2">
      <c r="A118" s="24"/>
    </row>
    <row r="119" spans="1:1" x14ac:dyDescent="0.2">
      <c r="A119" s="24"/>
    </row>
    <row r="120" spans="1:1" x14ac:dyDescent="0.2">
      <c r="A120" s="24"/>
    </row>
    <row r="121" spans="1:1" x14ac:dyDescent="0.2">
      <c r="A121" s="24"/>
    </row>
    <row r="122" spans="1:1" x14ac:dyDescent="0.2">
      <c r="A122" s="24"/>
    </row>
    <row r="123" spans="1:1" x14ac:dyDescent="0.2">
      <c r="A123" s="24"/>
    </row>
    <row r="124" spans="1:1" x14ac:dyDescent="0.2">
      <c r="A124" s="24"/>
    </row>
    <row r="125" spans="1:1" x14ac:dyDescent="0.2">
      <c r="A125" s="24"/>
    </row>
    <row r="126" spans="1:1" x14ac:dyDescent="0.2">
      <c r="A126" s="24"/>
    </row>
    <row r="127" spans="1:1" x14ac:dyDescent="0.2">
      <c r="A127" s="24"/>
    </row>
    <row r="128" spans="1:1" x14ac:dyDescent="0.2">
      <c r="A128" s="24"/>
    </row>
    <row r="129" spans="1:1" x14ac:dyDescent="0.2">
      <c r="A129" s="24"/>
    </row>
    <row r="130" spans="1:1" x14ac:dyDescent="0.2">
      <c r="A130" s="24"/>
    </row>
    <row r="131" spans="1:1" x14ac:dyDescent="0.2">
      <c r="A131" s="24"/>
    </row>
    <row r="132" spans="1:1" x14ac:dyDescent="0.2">
      <c r="A132" s="24"/>
    </row>
    <row r="133" spans="1:1" x14ac:dyDescent="0.2">
      <c r="A133" s="24"/>
    </row>
    <row r="134" spans="1:1" x14ac:dyDescent="0.2">
      <c r="A134" s="24"/>
    </row>
    <row r="135" spans="1:1" x14ac:dyDescent="0.2">
      <c r="A135" s="24"/>
    </row>
    <row r="136" spans="1:1" x14ac:dyDescent="0.2">
      <c r="A136" s="24"/>
    </row>
    <row r="137" spans="1:1" x14ac:dyDescent="0.2">
      <c r="A137" s="24"/>
    </row>
    <row r="138" spans="1:1" x14ac:dyDescent="0.2">
      <c r="A138" s="24"/>
    </row>
    <row r="139" spans="1:1" x14ac:dyDescent="0.2">
      <c r="A139" s="24"/>
    </row>
    <row r="140" spans="1:1" x14ac:dyDescent="0.2">
      <c r="A140" s="24"/>
    </row>
    <row r="141" spans="1:1" x14ac:dyDescent="0.2">
      <c r="A141" s="24"/>
    </row>
    <row r="142" spans="1:1" x14ac:dyDescent="0.2">
      <c r="A142" s="24"/>
    </row>
    <row r="143" spans="1:1" x14ac:dyDescent="0.2">
      <c r="A143" s="24"/>
    </row>
    <row r="144" spans="1:1" x14ac:dyDescent="0.2">
      <c r="A144" s="24"/>
    </row>
    <row r="145" spans="1:1" x14ac:dyDescent="0.2">
      <c r="A145" s="24"/>
    </row>
    <row r="146" spans="1:1" x14ac:dyDescent="0.2">
      <c r="A146" s="24"/>
    </row>
    <row r="147" spans="1:1" x14ac:dyDescent="0.2">
      <c r="A147" s="24"/>
    </row>
    <row r="148" spans="1:1" x14ac:dyDescent="0.2">
      <c r="A148" s="24"/>
    </row>
    <row r="149" spans="1:1" x14ac:dyDescent="0.2">
      <c r="A149" s="24"/>
    </row>
    <row r="150" spans="1:1" x14ac:dyDescent="0.2">
      <c r="A150" s="24"/>
    </row>
    <row r="151" spans="1:1" x14ac:dyDescent="0.2">
      <c r="A151" s="24"/>
    </row>
    <row r="152" spans="1:1" x14ac:dyDescent="0.2">
      <c r="A152" s="24"/>
    </row>
    <row r="153" spans="1:1" x14ac:dyDescent="0.2">
      <c r="A153" s="24"/>
    </row>
    <row r="154" spans="1:1" x14ac:dyDescent="0.2">
      <c r="A154" s="24"/>
    </row>
    <row r="155" spans="1:1" x14ac:dyDescent="0.2">
      <c r="A155" s="24"/>
    </row>
    <row r="156" spans="1:1" x14ac:dyDescent="0.2">
      <c r="A156" s="24"/>
    </row>
    <row r="157" spans="1:1" x14ac:dyDescent="0.2">
      <c r="A157" s="24"/>
    </row>
    <row r="158" spans="1:1" x14ac:dyDescent="0.2">
      <c r="A158" s="24"/>
    </row>
    <row r="159" spans="1:1" x14ac:dyDescent="0.2">
      <c r="A159" s="24"/>
    </row>
    <row r="160" spans="1:1" x14ac:dyDescent="0.2">
      <c r="A160" s="24"/>
    </row>
    <row r="161" spans="1:1" x14ac:dyDescent="0.2">
      <c r="A161" s="24"/>
    </row>
    <row r="162" spans="1:1" x14ac:dyDescent="0.2">
      <c r="A162" s="24"/>
    </row>
    <row r="163" spans="1:1" x14ac:dyDescent="0.2">
      <c r="A163" s="24"/>
    </row>
    <row r="164" spans="1:1" x14ac:dyDescent="0.2">
      <c r="A164" s="24"/>
    </row>
    <row r="165" spans="1:1" x14ac:dyDescent="0.2">
      <c r="A165" s="24"/>
    </row>
    <row r="166" spans="1:1" x14ac:dyDescent="0.2">
      <c r="A166" s="24"/>
    </row>
    <row r="167" spans="1:1" x14ac:dyDescent="0.2">
      <c r="A167" s="24"/>
    </row>
    <row r="168" spans="1:1" x14ac:dyDescent="0.2">
      <c r="A168" s="24"/>
    </row>
    <row r="169" spans="1:1" x14ac:dyDescent="0.2">
      <c r="A169" s="24"/>
    </row>
    <row r="170" spans="1:1" x14ac:dyDescent="0.2">
      <c r="A170" s="24"/>
    </row>
    <row r="171" spans="1:1" x14ac:dyDescent="0.2">
      <c r="A171" s="24"/>
    </row>
    <row r="172" spans="1:1" x14ac:dyDescent="0.2">
      <c r="A172" s="24"/>
    </row>
    <row r="173" spans="1:1" x14ac:dyDescent="0.2">
      <c r="A173" s="24"/>
    </row>
    <row r="174" spans="1:1" x14ac:dyDescent="0.2">
      <c r="A174" s="24"/>
    </row>
    <row r="175" spans="1:1" x14ac:dyDescent="0.2">
      <c r="A175" s="24"/>
    </row>
    <row r="176" spans="1:1" x14ac:dyDescent="0.2">
      <c r="A176" s="24"/>
    </row>
    <row r="177" spans="1:1" x14ac:dyDescent="0.2">
      <c r="A177" s="24"/>
    </row>
    <row r="178" spans="1:1" x14ac:dyDescent="0.2">
      <c r="A178" s="24"/>
    </row>
    <row r="179" spans="1:1" x14ac:dyDescent="0.2">
      <c r="A179" s="24"/>
    </row>
    <row r="180" spans="1:1" x14ac:dyDescent="0.2">
      <c r="A180" s="24"/>
    </row>
    <row r="181" spans="1:1" x14ac:dyDescent="0.2">
      <c r="A181" s="24"/>
    </row>
    <row r="182" spans="1:1" x14ac:dyDescent="0.2">
      <c r="A182" s="24"/>
    </row>
    <row r="183" spans="1:1" x14ac:dyDescent="0.2">
      <c r="A183" s="24"/>
    </row>
    <row r="184" spans="1:1" x14ac:dyDescent="0.2">
      <c r="A184" s="24"/>
    </row>
    <row r="185" spans="1:1" x14ac:dyDescent="0.2">
      <c r="A185" s="24"/>
    </row>
    <row r="186" spans="1:1" x14ac:dyDescent="0.2">
      <c r="A186" s="24"/>
    </row>
    <row r="187" spans="1:1" x14ac:dyDescent="0.2">
      <c r="A187" s="24"/>
    </row>
  </sheetData>
  <pageMargins left="0.2" right="0.2" top="0.2" bottom="0.2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5</vt:i4>
      </vt:variant>
      <vt:variant>
        <vt:lpstr>Pomenované rozsahy</vt:lpstr>
      </vt:variant>
      <vt:variant>
        <vt:i4>3</vt:i4>
      </vt:variant>
    </vt:vector>
  </HeadingPairs>
  <TitlesOfParts>
    <vt:vector size="8" baseType="lpstr">
      <vt:lpstr>Rekapitulácia</vt:lpstr>
      <vt:lpstr>SO-01</vt:lpstr>
      <vt:lpstr>SO-02</vt:lpstr>
      <vt:lpstr>SO-03</vt:lpstr>
      <vt:lpstr>SO-05</vt:lpstr>
      <vt:lpstr>'SO-01'!Názvy_tlače</vt:lpstr>
      <vt:lpstr>'SO-02'!Názvy_tlače</vt:lpstr>
      <vt:lpstr>'SO-03'!Názvy_tlače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Zuzka</cp:lastModifiedBy>
  <cp:lastPrinted>2017-01-30T14:16:32Z</cp:lastPrinted>
  <dcterms:created xsi:type="dcterms:W3CDTF">2016-03-17T19:42:26Z</dcterms:created>
  <dcterms:modified xsi:type="dcterms:W3CDTF">2017-01-30T14:16:34Z</dcterms:modified>
</cp:coreProperties>
</file>